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iwan\Desktop\"/>
    </mc:Choice>
  </mc:AlternateContent>
  <xr:revisionPtr revIDLastSave="0" documentId="8_{9A316989-132B-4742-B548-AC333EC4566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สรุป25022566" sheetId="18" r:id="rId1"/>
    <sheet name="23022566" sheetId="17" r:id="rId2"/>
    <sheet name="07022566" sheetId="15" r:id="rId3"/>
    <sheet name="30012566" sheetId="14" r:id="rId4"/>
    <sheet name="27012566" sheetId="13" r:id="rId5"/>
    <sheet name="25012566" sheetId="12" r:id="rId6"/>
    <sheet name="24012566" sheetId="11" r:id="rId7"/>
    <sheet name="23012566" sheetId="10" r:id="rId8"/>
    <sheet name="22012566" sheetId="9" r:id="rId9"/>
    <sheet name="20012566" sheetId="8" r:id="rId10"/>
    <sheet name="19012566" sheetId="7" r:id="rId11"/>
    <sheet name="18012566 1315" sheetId="6" r:id="rId12"/>
    <sheet name="17012566 " sheetId="4" r:id="rId13"/>
    <sheet name="16012566" sheetId="5" r:id="rId14"/>
  </sheets>
  <definedNames>
    <definedName name="_xlnm.Print_Titles" localSheetId="13">'16012566'!$1:$1</definedName>
    <definedName name="_xlnm.Print_Titles" localSheetId="12">'17012566 '!$1:$1</definedName>
    <definedName name="_xlnm.Print_Titles" localSheetId="11">'18012566 1315'!$1:$1</definedName>
    <definedName name="_xlnm.Print_Titles" localSheetId="9">'20012566'!$1:$1</definedName>
    <definedName name="_xlnm.Print_Titles" localSheetId="8">'22012566'!$1:$1</definedName>
    <definedName name="_xlnm.Print_Titles" localSheetId="7">'23012566'!$1:$1</definedName>
    <definedName name="_xlnm.Print_Titles" localSheetId="6">'24012566'!#REF!</definedName>
    <definedName name="_xlnm.Print_Titles" localSheetId="5">'25012566'!#REF!</definedName>
    <definedName name="_xlnm.Print_Titles" localSheetId="4">'27012566'!#REF!</definedName>
    <definedName name="_xlnm.Print_Titles" localSheetId="3">'30012566'!#REF!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8" l="1"/>
  <c r="B15" i="18"/>
  <c r="D14" i="18"/>
  <c r="D13" i="18"/>
  <c r="D12" i="18"/>
  <c r="F45" i="17"/>
  <c r="E45" i="17"/>
  <c r="D45" i="17"/>
  <c r="J42" i="17"/>
  <c r="I42" i="17"/>
  <c r="H42" i="17"/>
  <c r="C42" i="17"/>
  <c r="G41" i="17"/>
  <c r="G40" i="17"/>
  <c r="J39" i="17"/>
  <c r="I39" i="17"/>
  <c r="H39" i="17"/>
  <c r="C39" i="17"/>
  <c r="G38" i="17"/>
  <c r="G37" i="17"/>
  <c r="G36" i="17"/>
  <c r="G39" i="17" s="1"/>
  <c r="J35" i="17"/>
  <c r="I35" i="17"/>
  <c r="H35" i="17"/>
  <c r="C35" i="17"/>
  <c r="G34" i="17"/>
  <c r="G33" i="17"/>
  <c r="G32" i="17"/>
  <c r="J31" i="17"/>
  <c r="I31" i="17"/>
  <c r="H31" i="17"/>
  <c r="C31" i="17"/>
  <c r="G30" i="17"/>
  <c r="G29" i="17"/>
  <c r="G28" i="17"/>
  <c r="G27" i="17"/>
  <c r="G26" i="17"/>
  <c r="J25" i="17"/>
  <c r="I25" i="17"/>
  <c r="H25" i="17"/>
  <c r="C25" i="17"/>
  <c r="G24" i="17"/>
  <c r="G23" i="17"/>
  <c r="J22" i="17"/>
  <c r="I22" i="17"/>
  <c r="H22" i="17"/>
  <c r="C22" i="17"/>
  <c r="G21" i="17"/>
  <c r="G20" i="17"/>
  <c r="G22" i="17" s="1"/>
  <c r="J19" i="17"/>
  <c r="I19" i="17"/>
  <c r="H19" i="17"/>
  <c r="C19" i="17"/>
  <c r="G18" i="17"/>
  <c r="G17" i="17"/>
  <c r="G16" i="17"/>
  <c r="G19" i="17" s="1"/>
  <c r="J15" i="17"/>
  <c r="I15" i="17"/>
  <c r="H15" i="17"/>
  <c r="C15" i="17"/>
  <c r="G14" i="17"/>
  <c r="G13" i="17"/>
  <c r="G12" i="17"/>
  <c r="J11" i="17"/>
  <c r="I11" i="17"/>
  <c r="H11" i="17"/>
  <c r="C11" i="17"/>
  <c r="G10" i="17"/>
  <c r="G9" i="17"/>
  <c r="G8" i="17"/>
  <c r="J7" i="17"/>
  <c r="I7" i="17"/>
  <c r="H7" i="17"/>
  <c r="C7" i="17"/>
  <c r="G6" i="17"/>
  <c r="G5" i="17"/>
  <c r="G4" i="17"/>
  <c r="G3" i="17"/>
  <c r="G2" i="17"/>
  <c r="E50" i="15"/>
  <c r="H50" i="15"/>
  <c r="C50" i="15"/>
  <c r="I52" i="15"/>
  <c r="H52" i="15"/>
  <c r="G52" i="15"/>
  <c r="F52" i="15"/>
  <c r="E52" i="15"/>
  <c r="D52" i="15"/>
  <c r="F45" i="15"/>
  <c r="E45" i="15"/>
  <c r="D45" i="15"/>
  <c r="J42" i="15"/>
  <c r="I42" i="15"/>
  <c r="H42" i="15"/>
  <c r="C42" i="15"/>
  <c r="G41" i="15"/>
  <c r="G40" i="15"/>
  <c r="J39" i="15"/>
  <c r="I39" i="15"/>
  <c r="H39" i="15"/>
  <c r="C39" i="15"/>
  <c r="G38" i="15"/>
  <c r="G37" i="15"/>
  <c r="G36" i="15"/>
  <c r="J35" i="15"/>
  <c r="I35" i="15"/>
  <c r="H35" i="15"/>
  <c r="C35" i="15"/>
  <c r="G34" i="15"/>
  <c r="G33" i="15"/>
  <c r="G32" i="15"/>
  <c r="J31" i="15"/>
  <c r="I31" i="15"/>
  <c r="H31" i="15"/>
  <c r="C31" i="15"/>
  <c r="G30" i="15"/>
  <c r="G29" i="15"/>
  <c r="G28" i="15"/>
  <c r="G27" i="15"/>
  <c r="G26" i="15"/>
  <c r="G31" i="15" s="1"/>
  <c r="J25" i="15"/>
  <c r="I25" i="15"/>
  <c r="H25" i="15"/>
  <c r="G25" i="15"/>
  <c r="C25" i="15"/>
  <c r="G24" i="15"/>
  <c r="G23" i="15"/>
  <c r="J22" i="15"/>
  <c r="I22" i="15"/>
  <c r="H22" i="15"/>
  <c r="C22" i="15"/>
  <c r="G21" i="15"/>
  <c r="G22" i="15" s="1"/>
  <c r="G20" i="15"/>
  <c r="J19" i="15"/>
  <c r="I19" i="15"/>
  <c r="H19" i="15"/>
  <c r="C19" i="15"/>
  <c r="G18" i="15"/>
  <c r="G17" i="15"/>
  <c r="G16" i="15"/>
  <c r="J15" i="15"/>
  <c r="I15" i="15"/>
  <c r="H15" i="15"/>
  <c r="C15" i="15"/>
  <c r="G14" i="15"/>
  <c r="G13" i="15"/>
  <c r="G12" i="15"/>
  <c r="J11" i="15"/>
  <c r="I11" i="15"/>
  <c r="H11" i="15"/>
  <c r="C11" i="15"/>
  <c r="G10" i="15"/>
  <c r="G9" i="15"/>
  <c r="G8" i="15"/>
  <c r="J7" i="15"/>
  <c r="I7" i="15"/>
  <c r="H7" i="15"/>
  <c r="C7" i="15"/>
  <c r="G6" i="15"/>
  <c r="G5" i="15"/>
  <c r="G4" i="15"/>
  <c r="G3" i="15"/>
  <c r="G2" i="15"/>
  <c r="G41" i="14"/>
  <c r="G40" i="14"/>
  <c r="G38" i="14"/>
  <c r="G37" i="14"/>
  <c r="G36" i="14"/>
  <c r="G34" i="14"/>
  <c r="G33" i="14"/>
  <c r="G32" i="14"/>
  <c r="G30" i="14"/>
  <c r="G29" i="14"/>
  <c r="G28" i="14"/>
  <c r="G27" i="14"/>
  <c r="G26" i="14"/>
  <c r="G24" i="14"/>
  <c r="G23" i="14"/>
  <c r="G21" i="14"/>
  <c r="G20" i="14"/>
  <c r="G18" i="14"/>
  <c r="G17" i="14"/>
  <c r="G16" i="14"/>
  <c r="G14" i="14"/>
  <c r="G13" i="14"/>
  <c r="G12" i="14"/>
  <c r="G15" i="14" s="1"/>
  <c r="G10" i="14"/>
  <c r="G9" i="14"/>
  <c r="G8" i="14"/>
  <c r="G6" i="14"/>
  <c r="G5" i="14"/>
  <c r="G4" i="14"/>
  <c r="G3" i="14"/>
  <c r="G2" i="14"/>
  <c r="D45" i="14"/>
  <c r="F45" i="14"/>
  <c r="E45" i="14"/>
  <c r="J42" i="14"/>
  <c r="I42" i="14"/>
  <c r="H42" i="14"/>
  <c r="C42" i="14"/>
  <c r="J39" i="14"/>
  <c r="I39" i="14"/>
  <c r="H39" i="14"/>
  <c r="C39" i="14"/>
  <c r="J35" i="14"/>
  <c r="I35" i="14"/>
  <c r="H35" i="14"/>
  <c r="C35" i="14"/>
  <c r="J31" i="14"/>
  <c r="I31" i="14"/>
  <c r="H31" i="14"/>
  <c r="C31" i="14"/>
  <c r="J25" i="14"/>
  <c r="I25" i="14"/>
  <c r="H25" i="14"/>
  <c r="C25" i="14"/>
  <c r="J22" i="14"/>
  <c r="I22" i="14"/>
  <c r="H22" i="14"/>
  <c r="C22" i="14"/>
  <c r="J19" i="14"/>
  <c r="I19" i="14"/>
  <c r="H19" i="14"/>
  <c r="C19" i="14"/>
  <c r="J15" i="14"/>
  <c r="I15" i="14"/>
  <c r="H15" i="14"/>
  <c r="C15" i="14"/>
  <c r="J11" i="14"/>
  <c r="I11" i="14"/>
  <c r="H11" i="14"/>
  <c r="C11" i="14"/>
  <c r="J7" i="14"/>
  <c r="I7" i="14"/>
  <c r="H7" i="14"/>
  <c r="C7" i="14"/>
  <c r="D45" i="13"/>
  <c r="F45" i="13"/>
  <c r="E45" i="13"/>
  <c r="J42" i="13"/>
  <c r="I42" i="13"/>
  <c r="H42" i="13"/>
  <c r="G42" i="13"/>
  <c r="C42" i="13"/>
  <c r="J39" i="13"/>
  <c r="I39" i="13"/>
  <c r="H39" i="13"/>
  <c r="G39" i="13"/>
  <c r="C39" i="13"/>
  <c r="C45" i="13" s="1"/>
  <c r="J35" i="13"/>
  <c r="I35" i="13"/>
  <c r="H35" i="13"/>
  <c r="G35" i="13"/>
  <c r="C35" i="13"/>
  <c r="J31" i="13"/>
  <c r="I31" i="13"/>
  <c r="H31" i="13"/>
  <c r="G31" i="13"/>
  <c r="C31" i="13"/>
  <c r="J25" i="13"/>
  <c r="I25" i="13"/>
  <c r="H25" i="13"/>
  <c r="G25" i="13"/>
  <c r="C25" i="13"/>
  <c r="J22" i="13"/>
  <c r="I22" i="13"/>
  <c r="H22" i="13"/>
  <c r="G22" i="13"/>
  <c r="C22" i="13"/>
  <c r="J19" i="13"/>
  <c r="I19" i="13"/>
  <c r="H19" i="13"/>
  <c r="G19" i="13"/>
  <c r="C19" i="13"/>
  <c r="J15" i="13"/>
  <c r="I15" i="13"/>
  <c r="H15" i="13"/>
  <c r="G15" i="13"/>
  <c r="C15" i="13"/>
  <c r="J11" i="13"/>
  <c r="I11" i="13"/>
  <c r="H11" i="13"/>
  <c r="G11" i="13"/>
  <c r="C11" i="13"/>
  <c r="J7" i="13"/>
  <c r="J45" i="13" s="1"/>
  <c r="J46" i="13" s="1"/>
  <c r="I7" i="13"/>
  <c r="I45" i="13" s="1"/>
  <c r="I46" i="13" s="1"/>
  <c r="H7" i="13"/>
  <c r="H45" i="13" s="1"/>
  <c r="H46" i="13" s="1"/>
  <c r="G7" i="13"/>
  <c r="G45" i="13" s="1"/>
  <c r="C7" i="13"/>
  <c r="F45" i="12"/>
  <c r="E45" i="12"/>
  <c r="J42" i="12"/>
  <c r="I42" i="12"/>
  <c r="H42" i="12"/>
  <c r="G42" i="12"/>
  <c r="C42" i="12"/>
  <c r="J39" i="12"/>
  <c r="I39" i="12"/>
  <c r="H39" i="12"/>
  <c r="G39" i="12"/>
  <c r="C39" i="12"/>
  <c r="J35" i="12"/>
  <c r="I35" i="12"/>
  <c r="H35" i="12"/>
  <c r="G35" i="12"/>
  <c r="C35" i="12"/>
  <c r="J31" i="12"/>
  <c r="I31" i="12"/>
  <c r="H31" i="12"/>
  <c r="G31" i="12"/>
  <c r="C31" i="12"/>
  <c r="J25" i="12"/>
  <c r="I25" i="12"/>
  <c r="H25" i="12"/>
  <c r="G25" i="12"/>
  <c r="C25" i="12"/>
  <c r="J22" i="12"/>
  <c r="I22" i="12"/>
  <c r="H22" i="12"/>
  <c r="G22" i="12"/>
  <c r="C22" i="12"/>
  <c r="J19" i="12"/>
  <c r="I19" i="12"/>
  <c r="H19" i="12"/>
  <c r="G19" i="12"/>
  <c r="C19" i="12"/>
  <c r="J15" i="12"/>
  <c r="I15" i="12"/>
  <c r="H15" i="12"/>
  <c r="G15" i="12"/>
  <c r="C15" i="12"/>
  <c r="J11" i="12"/>
  <c r="I11" i="12"/>
  <c r="H11" i="12"/>
  <c r="G11" i="12"/>
  <c r="C11" i="12"/>
  <c r="J7" i="12"/>
  <c r="I7" i="12"/>
  <c r="H7" i="12"/>
  <c r="G7" i="12"/>
  <c r="C7" i="12"/>
  <c r="J42" i="11"/>
  <c r="I42" i="11"/>
  <c r="H42" i="11"/>
  <c r="G42" i="11"/>
  <c r="J39" i="11"/>
  <c r="I39" i="11"/>
  <c r="H39" i="11"/>
  <c r="G39" i="11"/>
  <c r="J35" i="11"/>
  <c r="I35" i="11"/>
  <c r="H35" i="11"/>
  <c r="G35" i="11"/>
  <c r="J31" i="11"/>
  <c r="I31" i="11"/>
  <c r="H31" i="11"/>
  <c r="G31" i="11"/>
  <c r="J25" i="11"/>
  <c r="I25" i="11"/>
  <c r="H25" i="11"/>
  <c r="G25" i="11"/>
  <c r="J11" i="11"/>
  <c r="I11" i="11"/>
  <c r="H11" i="11"/>
  <c r="J22" i="11"/>
  <c r="I22" i="11"/>
  <c r="H22" i="11"/>
  <c r="G22" i="11"/>
  <c r="J19" i="11"/>
  <c r="I19" i="11"/>
  <c r="H19" i="11"/>
  <c r="G19" i="11"/>
  <c r="J15" i="11"/>
  <c r="I15" i="11"/>
  <c r="H15" i="11"/>
  <c r="G15" i="11"/>
  <c r="G11" i="11"/>
  <c r="J7" i="11"/>
  <c r="I7" i="11"/>
  <c r="H7" i="11"/>
  <c r="G7" i="11"/>
  <c r="F45" i="11"/>
  <c r="E45" i="11"/>
  <c r="C42" i="11"/>
  <c r="C39" i="11"/>
  <c r="C35" i="11"/>
  <c r="C31" i="11"/>
  <c r="C25" i="11"/>
  <c r="C22" i="11"/>
  <c r="C19" i="11"/>
  <c r="C15" i="11"/>
  <c r="C11" i="11"/>
  <c r="C7" i="11"/>
  <c r="D15" i="18" l="1"/>
  <c r="G35" i="17"/>
  <c r="G7" i="17"/>
  <c r="G45" i="17" s="1"/>
  <c r="I45" i="17"/>
  <c r="I46" i="17" s="1"/>
  <c r="J45" i="17"/>
  <c r="J46" i="17" s="1"/>
  <c r="G15" i="17"/>
  <c r="G25" i="17"/>
  <c r="G31" i="17"/>
  <c r="G11" i="17"/>
  <c r="H45" i="17"/>
  <c r="H46" i="17" s="1"/>
  <c r="C45" i="17"/>
  <c r="G42" i="17"/>
  <c r="H47" i="17"/>
  <c r="G7" i="15"/>
  <c r="G15" i="15"/>
  <c r="G42" i="15"/>
  <c r="I45" i="15"/>
  <c r="I46" i="15" s="1"/>
  <c r="G19" i="15"/>
  <c r="C45" i="15"/>
  <c r="G39" i="15"/>
  <c r="J45" i="15"/>
  <c r="J46" i="15" s="1"/>
  <c r="G11" i="15"/>
  <c r="G35" i="15"/>
  <c r="H45" i="15"/>
  <c r="H46" i="15" s="1"/>
  <c r="H47" i="15" s="1"/>
  <c r="C52" i="15" s="1"/>
  <c r="J52" i="15" s="1"/>
  <c r="G11" i="14"/>
  <c r="G19" i="14"/>
  <c r="G22" i="14"/>
  <c r="G35" i="14"/>
  <c r="G39" i="14"/>
  <c r="G25" i="14"/>
  <c r="C45" i="14"/>
  <c r="G42" i="14"/>
  <c r="G31" i="14"/>
  <c r="G7" i="14"/>
  <c r="H45" i="14"/>
  <c r="H46" i="14" s="1"/>
  <c r="I45" i="14"/>
  <c r="I46" i="14" s="1"/>
  <c r="J45" i="14"/>
  <c r="J46" i="14" s="1"/>
  <c r="H47" i="13"/>
  <c r="E47" i="13"/>
  <c r="J45" i="12"/>
  <c r="J46" i="12" s="1"/>
  <c r="C45" i="12"/>
  <c r="I45" i="12"/>
  <c r="I46" i="12" s="1"/>
  <c r="H47" i="12" s="1"/>
  <c r="G45" i="12"/>
  <c r="E47" i="12" s="1"/>
  <c r="H45" i="12"/>
  <c r="H46" i="12" s="1"/>
  <c r="H45" i="11"/>
  <c r="H46" i="11" s="1"/>
  <c r="I45" i="11"/>
  <c r="I46" i="11" s="1"/>
  <c r="G45" i="11"/>
  <c r="E47" i="11" s="1"/>
  <c r="J45" i="11"/>
  <c r="J46" i="11" s="1"/>
  <c r="C45" i="11"/>
  <c r="I49" i="9"/>
  <c r="H49" i="9"/>
  <c r="M48" i="9"/>
  <c r="L48" i="9"/>
  <c r="K48" i="9"/>
  <c r="J48" i="9"/>
  <c r="J49" i="9" s="1"/>
  <c r="H50" i="9" s="1"/>
  <c r="I48" i="9"/>
  <c r="H48" i="9"/>
  <c r="G48" i="9"/>
  <c r="F48" i="9"/>
  <c r="E48" i="9"/>
  <c r="E50" i="9" s="1"/>
  <c r="C45" i="9"/>
  <c r="C41" i="9"/>
  <c r="C48" i="9" s="1"/>
  <c r="C37" i="9"/>
  <c r="C33" i="9"/>
  <c r="C27" i="9"/>
  <c r="C22" i="9"/>
  <c r="C19" i="9"/>
  <c r="C15" i="9"/>
  <c r="C11" i="9"/>
  <c r="C7" i="9"/>
  <c r="E47" i="17" l="1"/>
  <c r="G45" i="15"/>
  <c r="C51" i="15"/>
  <c r="J51" i="15" s="1"/>
  <c r="E47" i="15"/>
  <c r="G45" i="14"/>
  <c r="E47" i="14" s="1"/>
  <c r="H47" i="14"/>
  <c r="H47" i="11"/>
  <c r="I49" i="10"/>
  <c r="H49" i="10"/>
  <c r="M48" i="10"/>
  <c r="L48" i="10"/>
  <c r="K48" i="10"/>
  <c r="J48" i="10"/>
  <c r="J49" i="10" s="1"/>
  <c r="H50" i="10" s="1"/>
  <c r="I48" i="10"/>
  <c r="H48" i="10"/>
  <c r="G48" i="10"/>
  <c r="F48" i="10"/>
  <c r="E48" i="10"/>
  <c r="E50" i="10" s="1"/>
  <c r="C45" i="10"/>
  <c r="C41" i="10"/>
  <c r="C48" i="10" s="1"/>
  <c r="C37" i="10"/>
  <c r="C33" i="10"/>
  <c r="C27" i="10"/>
  <c r="C22" i="10"/>
  <c r="C19" i="10"/>
  <c r="C15" i="10"/>
  <c r="C11" i="10"/>
  <c r="C7" i="10"/>
  <c r="G48" i="8"/>
  <c r="M48" i="8"/>
  <c r="L48" i="8"/>
  <c r="K48" i="8"/>
  <c r="J48" i="8"/>
  <c r="J49" i="8" s="1"/>
  <c r="I48" i="8"/>
  <c r="I49" i="8" s="1"/>
  <c r="H48" i="8"/>
  <c r="H49" i="8" s="1"/>
  <c r="F48" i="8"/>
  <c r="E48" i="8"/>
  <c r="C45" i="8"/>
  <c r="C41" i="8"/>
  <c r="C37" i="8"/>
  <c r="C33" i="8"/>
  <c r="C27" i="8"/>
  <c r="C22" i="8"/>
  <c r="C19" i="8"/>
  <c r="C15" i="8"/>
  <c r="C11" i="8"/>
  <c r="C7" i="8"/>
  <c r="M48" i="7"/>
  <c r="L48" i="7"/>
  <c r="K48" i="7"/>
  <c r="J48" i="7"/>
  <c r="J49" i="7" s="1"/>
  <c r="I48" i="7"/>
  <c r="I49" i="7" s="1"/>
  <c r="H48" i="7"/>
  <c r="H49" i="7" s="1"/>
  <c r="G48" i="7"/>
  <c r="F48" i="7"/>
  <c r="C45" i="7"/>
  <c r="C41" i="7"/>
  <c r="C48" i="7" s="1"/>
  <c r="C37" i="7"/>
  <c r="C33" i="7"/>
  <c r="C27" i="7"/>
  <c r="C23" i="7"/>
  <c r="C20" i="7"/>
  <c r="C15" i="7"/>
  <c r="E14" i="7"/>
  <c r="E48" i="7" s="1"/>
  <c r="C11" i="7"/>
  <c r="C7" i="7"/>
  <c r="M48" i="5"/>
  <c r="I49" i="4"/>
  <c r="H49" i="4"/>
  <c r="M48" i="4"/>
  <c r="L48" i="4"/>
  <c r="K48" i="4"/>
  <c r="J48" i="4"/>
  <c r="J49" i="4" s="1"/>
  <c r="I48" i="4"/>
  <c r="H48" i="4"/>
  <c r="G48" i="4"/>
  <c r="F48" i="4"/>
  <c r="E48" i="4"/>
  <c r="E50" i="4" s="1"/>
  <c r="C45" i="4"/>
  <c r="C41" i="4"/>
  <c r="C48" i="4" s="1"/>
  <c r="C37" i="4"/>
  <c r="C33" i="4"/>
  <c r="C27" i="4"/>
  <c r="C23" i="4"/>
  <c r="C20" i="4"/>
  <c r="C15" i="4"/>
  <c r="C11" i="4"/>
  <c r="C7" i="4"/>
  <c r="C48" i="8" l="1"/>
  <c r="H50" i="8"/>
  <c r="E50" i="8"/>
  <c r="H50" i="7"/>
  <c r="E50" i="7"/>
  <c r="H50" i="4"/>
  <c r="E50" i="6"/>
  <c r="M48" i="6"/>
  <c r="L48" i="6"/>
  <c r="K48" i="6"/>
  <c r="J48" i="6"/>
  <c r="J49" i="6" s="1"/>
  <c r="I48" i="6"/>
  <c r="I49" i="6" s="1"/>
  <c r="H48" i="6"/>
  <c r="H49" i="6" s="1"/>
  <c r="G48" i="6"/>
  <c r="F48" i="6"/>
  <c r="E48" i="6"/>
  <c r="C45" i="6"/>
  <c r="C41" i="6"/>
  <c r="C37" i="6"/>
  <c r="C33" i="6"/>
  <c r="C27" i="6"/>
  <c r="C23" i="6"/>
  <c r="C20" i="6"/>
  <c r="C15" i="6"/>
  <c r="C11" i="6"/>
  <c r="C7" i="6"/>
  <c r="H49" i="5"/>
  <c r="L48" i="5"/>
  <c r="K48" i="5"/>
  <c r="J48" i="5"/>
  <c r="J49" i="5" s="1"/>
  <c r="I48" i="5"/>
  <c r="I49" i="5" s="1"/>
  <c r="H48" i="5"/>
  <c r="G48" i="5"/>
  <c r="F48" i="5"/>
  <c r="E48" i="5"/>
  <c r="E50" i="5" s="1"/>
  <c r="C45" i="5"/>
  <c r="C41" i="5"/>
  <c r="C37" i="5"/>
  <c r="C31" i="5"/>
  <c r="C27" i="5"/>
  <c r="C24" i="5"/>
  <c r="C19" i="5"/>
  <c r="C15" i="5"/>
  <c r="C11" i="5"/>
  <c r="C7" i="5"/>
  <c r="C48" i="6" l="1"/>
  <c r="H50" i="6"/>
  <c r="C48" i="5"/>
  <c r="H50" i="5"/>
</calcChain>
</file>

<file path=xl/sharedStrings.xml><?xml version="1.0" encoding="utf-8"?>
<sst xmlns="http://schemas.openxmlformats.org/spreadsheetml/2006/main" count="1813" uniqueCount="124">
  <si>
    <t>อำเภอ</t>
  </si>
  <si>
    <t>ธวัชบุรี</t>
  </si>
  <si>
    <t>โพนทราย</t>
  </si>
  <si>
    <t>เชียงขวัญ</t>
  </si>
  <si>
    <t>พนมไพร</t>
  </si>
  <si>
    <t>ลำดับ</t>
  </si>
  <si>
    <t>ตำบล</t>
  </si>
  <si>
    <t xml:space="preserve">ผักแว่น </t>
  </si>
  <si>
    <t>ม่วงลาด</t>
  </si>
  <si>
    <t>ดินดำ</t>
  </si>
  <si>
    <t>ดงสิงห์</t>
  </si>
  <si>
    <t>แสนชาติ</t>
  </si>
  <si>
    <t>รวม</t>
  </si>
  <si>
    <t>ธงธานี</t>
  </si>
  <si>
    <t>บึงนคร</t>
  </si>
  <si>
    <t>เทอดไทย</t>
  </si>
  <si>
    <t>บึงงาม</t>
  </si>
  <si>
    <t>นาเลิง</t>
  </si>
  <si>
    <t>นางาม</t>
  </si>
  <si>
    <t>พระธาตุ</t>
  </si>
  <si>
    <t>พลับพลา</t>
  </si>
  <si>
    <t>สะอาด</t>
  </si>
  <si>
    <t>ดอนโอง</t>
  </si>
  <si>
    <t>คำไฮ</t>
  </si>
  <si>
    <t>สามขา</t>
  </si>
  <si>
    <t>ท่าหาดยาว</t>
  </si>
  <si>
    <t>ทุ่งกุลา</t>
  </si>
  <si>
    <t>ทุ่งหลวง</t>
  </si>
  <si>
    <t>ศรีสว่าง</t>
  </si>
  <si>
    <t>แสนสุข</t>
  </si>
  <si>
    <t>มะบ้า</t>
  </si>
  <si>
    <t>ยางคำ</t>
  </si>
  <si>
    <t>จำปาขัน</t>
  </si>
  <si>
    <t>ดูกอึ่ง</t>
  </si>
  <si>
    <t>สาวแห</t>
  </si>
  <si>
    <t>เด่นราษฎร์</t>
  </si>
  <si>
    <t>บ้านเขือง</t>
  </si>
  <si>
    <t>ผ่าน จ.1</t>
  </si>
  <si>
    <t>ผ่าน อ.1</t>
  </si>
  <si>
    <t>User</t>
  </si>
  <si>
    <t>โพธิ์ชัย
4508</t>
  </si>
  <si>
    <t xml:space="preserve">จังหาร
4517
</t>
  </si>
  <si>
    <t>สุวรรณภูมิ
4511</t>
  </si>
  <si>
    <t>ธวัชบุรี
4505</t>
  </si>
  <si>
    <t>เสลภูมิ
4510</t>
  </si>
  <si>
    <t>เชียงขวัญ
4518</t>
  </si>
  <si>
    <t>พนมไพร
4506</t>
  </si>
  <si>
    <t>หนองฮี
4519</t>
  </si>
  <si>
    <t>ทุ่งเขาหลวง
4520</t>
  </si>
  <si>
    <t>ผ่านประชาคม
ส่งให้อำเภอ</t>
  </si>
  <si>
    <t>บันทึก
คำขอ</t>
  </si>
  <si>
    <r>
      <t xml:space="preserve">โพนทราย
4513
</t>
    </r>
    <r>
      <rPr>
        <sz val="14"/>
        <color rgb="FF0070C0"/>
        <rFont val="TH SarabunPSK"/>
        <family val="2"/>
      </rPr>
      <t>ddpmdistrict</t>
    </r>
  </si>
  <si>
    <r>
      <t xml:space="preserve">ตวจเอกสาร
รอประชาคม
</t>
    </r>
    <r>
      <rPr>
        <b/>
        <sz val="12"/>
        <color theme="1"/>
        <rFont val="TH SarabunPSK"/>
        <family val="2"/>
      </rPr>
      <t>เมนู ท.1/กทม.1</t>
    </r>
  </si>
  <si>
    <t>ท่าม่วง(36)</t>
  </si>
  <si>
    <t>ยังไม่แยก 5,7,9</t>
  </si>
  <si>
    <t>รวมทั้งสิ้น</t>
  </si>
  <si>
    <t>(ครัวเรือน)</t>
  </si>
  <si>
    <t>(บาท)</t>
  </si>
  <si>
    <r>
      <t xml:space="preserve">บันทึก
คำขอ
</t>
    </r>
    <r>
      <rPr>
        <b/>
        <sz val="11"/>
        <color rgb="FFFF0000"/>
        <rFont val="TH SarabunPSK"/>
        <family val="2"/>
      </rPr>
      <t>ยังไม่แยก 5,7,9</t>
    </r>
  </si>
  <si>
    <t>ยกเลิก</t>
  </si>
  <si>
    <t>✓</t>
  </si>
  <si>
    <t>หมายเหตุ</t>
  </si>
  <si>
    <t>ประชาคม</t>
  </si>
  <si>
    <t>ส่งอำเภอแล้ว</t>
  </si>
  <si>
    <t>ผ่าน 
อ.1</t>
  </si>
  <si>
    <t>ผ่าน
จ.1</t>
  </si>
  <si>
    <t>ผ่าน
อ.1</t>
  </si>
  <si>
    <t>ท่าม่วง</t>
  </si>
  <si>
    <t>0887815113</t>
  </si>
  <si>
    <t>line ทต.สามขา</t>
  </si>
  <si>
    <t>line อบต.ยางคำ</t>
  </si>
  <si>
    <t>line อบต.พระธาตุ</t>
  </si>
  <si>
    <t>line จ่าตั๊ก</t>
  </si>
  <si>
    <t>line ทต.ดินดำ</t>
  </si>
  <si>
    <r>
      <t xml:space="preserve">โพนทราย
4513
</t>
    </r>
    <r>
      <rPr>
        <sz val="14"/>
        <color rgb="FF0070C0"/>
        <rFont val="TH SarabunPSK"/>
        <family val="2"/>
      </rPr>
      <t xml:space="preserve">ddpmdistrict
</t>
    </r>
    <r>
      <rPr>
        <sz val="12"/>
        <color rgb="FF0070C0"/>
        <rFont val="TH SarabunPSK"/>
        <family val="2"/>
      </rPr>
      <t>0639041021</t>
    </r>
  </si>
  <si>
    <t>บันทึกคำขอ</t>
  </si>
  <si>
    <t>หม่บ้าน</t>
  </si>
  <si>
    <t>เกาะแก้ว</t>
  </si>
  <si>
    <t>อปท.ตรวจเอกสาร</t>
  </si>
  <si>
    <t>รอ ท.1/ประชาคม</t>
  </si>
  <si>
    <t>บันทึกคำขอ 33 ตรวจ 59</t>
  </si>
  <si>
    <t>ข้อมูล ณ วันที่</t>
  </si>
  <si>
    <t>19/01/2566</t>
  </si>
  <si>
    <t>19/1/66</t>
  </si>
  <si>
    <t>20/1/66</t>
  </si>
  <si>
    <t>23/1/66</t>
  </si>
  <si>
    <t>กชภอ</t>
  </si>
  <si>
    <t>02637-3601 to 06</t>
  </si>
  <si>
    <t>ศูนย์เทศโน ปภ.</t>
  </si>
  <si>
    <t>20/01/2566 8:30</t>
  </si>
  <si>
    <t>19-23/1/66</t>
  </si>
  <si>
    <t>ปรับปรุงใหม่</t>
  </si>
  <si>
    <t>22/01/2566 8:30</t>
  </si>
  <si>
    <t>23/01/2566 8:30</t>
  </si>
  <si>
    <t>ยืนยันส่งจังหวัดแล้ว</t>
  </si>
  <si>
    <t>24-01-2566 8:30</t>
  </si>
  <si>
    <t>25-01-2566 8:30</t>
  </si>
  <si>
    <t>กชภจ. มีมติผ่าน 25/01/2566</t>
  </si>
  <si>
    <t>ส่งคืนให้ อปท. แก้ไข</t>
  </si>
  <si>
    <t>30/1/66</t>
  </si>
  <si>
    <t>30-01-2566 21:00</t>
  </si>
  <si>
    <t>กชภจ. มีมติผ่าน 31/01/2566</t>
  </si>
  <si>
    <t>Close Job.</t>
  </si>
  <si>
    <t xml:space="preserve">วันที่ </t>
  </si>
  <si>
    <t>สรุปการโอนเงินเข้าบัญชีพร้อมเพย์</t>
  </si>
  <si>
    <t>โอนสำเร็จ
(ครัวเรือน)</t>
  </si>
  <si>
    <t>โอนไม่สำเร็จ 7,000
(ครัวเรือน)</t>
  </si>
  <si>
    <t>โอนไม่สำเร็จ 9,000
(ครัวเรือน)</t>
  </si>
  <si>
    <t>รออนุมัติ 
7,000
(ครัวเรือน)</t>
  </si>
  <si>
    <t>รออนุมัติ 
9,000
(ครัวเรือน)</t>
  </si>
  <si>
    <t>โอนไม่
สำเร็จ 5,000
(ครัวเรือน)</t>
  </si>
  <si>
    <t>ครัวเรือน</t>
  </si>
  <si>
    <t>รออนุมัติ 
5,000
(ครัวเรือน)</t>
  </si>
  <si>
    <t>7/2/2566  9:00</t>
  </si>
  <si>
    <t>30/01/2566</t>
  </si>
  <si>
    <t>หมู่บ้าน</t>
  </si>
  <si>
    <t>กรณี(บาท)</t>
  </si>
  <si>
    <t>จำนวน(ครัวเรือน)</t>
  </si>
  <si>
    <t>รวมแยกกรณี(บาท)</t>
  </si>
  <si>
    <t>23/2/2566  9:00</t>
  </si>
  <si>
    <t>02-637-3601 to 06</t>
  </si>
  <si>
    <t>ตารางสรุปงบประมาณ*</t>
  </si>
  <si>
    <t>* จ่ายครบทั้ง 4,441 ครัวเรือน</t>
  </si>
  <si>
    <t>ตารางสรุปข้อมูลพื้นที่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</si>
</sst>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45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scheme val="minor"/>
    </font>
    <font>
      <sz val="16"/>
      <color rgb="FF0070C0"/>
      <name val="TH SarabunPSK"/>
      <family val="2"/>
    </font>
    <font>
      <sz val="11"/>
      <color theme="1"/>
      <name val="Tahoma"/>
      <family val="2"/>
      <scheme val="minor"/>
    </font>
    <font>
      <sz val="11"/>
      <color rgb="FF0070C0"/>
      <name val="Tahoma"/>
      <family val="2"/>
      <scheme val="minor"/>
    </font>
    <font>
      <sz val="14"/>
      <color rgb="FF0070C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rgb="FFFFC000"/>
      <name val="Tahoma"/>
      <family val="2"/>
      <scheme val="minor"/>
    </font>
    <font>
      <sz val="14"/>
      <color theme="1"/>
      <name val="TH SarabunPSK"/>
      <family val="2"/>
    </font>
    <font>
      <b/>
      <sz val="16"/>
      <color rgb="FF0070C0"/>
      <name val="TH SarabunPSK"/>
      <family val="2"/>
    </font>
    <font>
      <b/>
      <sz val="11"/>
      <color rgb="FFFF0000"/>
      <name val="TH SarabunPSK"/>
      <family val="2"/>
    </font>
    <font>
      <sz val="8"/>
      <color rgb="FF0070C0"/>
      <name val="Tahoma"/>
      <family val="2"/>
      <scheme val="minor"/>
    </font>
    <font>
      <sz val="12"/>
      <color rgb="FF0070C0"/>
      <name val="TH SarabunPSK"/>
      <family val="2"/>
    </font>
    <font>
      <sz val="16"/>
      <color rgb="FFFFC000"/>
      <name val="TH SarabunPSK"/>
      <family val="2"/>
    </font>
    <font>
      <sz val="11"/>
      <color rgb="FFFF00FF"/>
      <name val="Tahoma"/>
      <family val="2"/>
      <scheme val="minor"/>
    </font>
    <font>
      <sz val="8"/>
      <color rgb="FFFF0000"/>
      <name val="Tahoma"/>
      <family val="2"/>
      <scheme val="minor"/>
    </font>
    <font>
      <sz val="10"/>
      <color rgb="FFFFC000"/>
      <name val="Tahoma"/>
      <family val="2"/>
      <scheme val="minor"/>
    </font>
    <font>
      <sz val="6"/>
      <color rgb="FF0070C0"/>
      <name val="Tahoma"/>
      <family val="2"/>
      <scheme val="minor"/>
    </font>
    <font>
      <sz val="6"/>
      <color theme="1"/>
      <name val="Tahoma"/>
      <family val="2"/>
      <scheme val="minor"/>
    </font>
    <font>
      <sz val="6"/>
      <color rgb="FFFF0000"/>
      <name val="Tahoma"/>
      <family val="2"/>
      <scheme val="minor"/>
    </font>
    <font>
      <sz val="10"/>
      <color rgb="FFFF0000"/>
      <name val="Tahoma"/>
      <family val="2"/>
      <scheme val="minor"/>
    </font>
    <font>
      <sz val="16"/>
      <color rgb="FFFF00FF"/>
      <name val="TH SarabunPSK"/>
      <family val="2"/>
    </font>
    <font>
      <sz val="6"/>
      <color rgb="FFFF00FF"/>
      <name val="Tahoma"/>
      <family val="2"/>
      <scheme val="minor"/>
    </font>
    <font>
      <b/>
      <sz val="16"/>
      <color rgb="FFFF00FF"/>
      <name val="TH SarabunPSK"/>
      <family val="2"/>
    </font>
    <font>
      <b/>
      <sz val="11"/>
      <color rgb="FFFF00FF"/>
      <name val="Tahoma"/>
      <family val="2"/>
      <scheme val="minor"/>
    </font>
    <font>
      <b/>
      <sz val="6"/>
      <color rgb="FFFF00FF"/>
      <name val="Tahoma"/>
      <family val="2"/>
      <scheme val="minor"/>
    </font>
    <font>
      <sz val="7"/>
      <color rgb="FF0070C0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6"/>
      <color rgb="FF00B0F0"/>
      <name val="TH SarabunPSK"/>
      <family val="2"/>
    </font>
    <font>
      <b/>
      <sz val="11"/>
      <color rgb="FF00B0F0"/>
      <name val="Tahoma"/>
      <family val="2"/>
      <scheme val="minor"/>
    </font>
    <font>
      <b/>
      <sz val="6"/>
      <color rgb="FF00B0F0"/>
      <name val="Tahoma"/>
      <family val="2"/>
      <scheme val="minor"/>
    </font>
    <font>
      <sz val="11"/>
      <color rgb="FF00B0F0"/>
      <name val="Tahoma"/>
      <family val="2"/>
      <scheme val="minor"/>
    </font>
    <font>
      <sz val="16"/>
      <color rgb="FF00B0F0"/>
      <name val="TH SarabunPSK"/>
      <family val="2"/>
    </font>
    <font>
      <sz val="6"/>
      <color rgb="FF00B0F0"/>
      <name val="Tahoma"/>
      <family val="2"/>
      <scheme val="minor"/>
    </font>
    <font>
      <sz val="11"/>
      <color rgb="FF00B050"/>
      <name val="Tahoma"/>
      <family val="2"/>
      <scheme val="minor"/>
    </font>
    <font>
      <b/>
      <sz val="18"/>
      <color theme="4" tint="-0.249977111117893"/>
      <name val="TH SarabunPSK"/>
      <family val="2"/>
    </font>
    <font>
      <sz val="18"/>
      <color theme="1"/>
      <name val="Angsana New"/>
      <family val="1"/>
    </font>
    <font>
      <sz val="18"/>
      <color rgb="FFFF0000"/>
      <name val="TH SarabunPSK"/>
      <family val="2"/>
    </font>
    <font>
      <sz val="18"/>
      <color rgb="FFFF0000"/>
      <name val="Angsana New"/>
      <family val="1"/>
    </font>
    <font>
      <sz val="9"/>
      <color theme="1"/>
      <name val="Tahoma"/>
      <family val="2"/>
      <scheme val="minor"/>
    </font>
    <font>
      <sz val="9"/>
      <color rgb="FF0070C0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0" fillId="4" borderId="0" xfId="0" applyFill="1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3" fontId="1" fillId="2" borderId="10" xfId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/>
    <xf numFmtId="187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0" fillId="0" borderId="0" xfId="1" applyNumberFormat="1" applyFont="1" applyAlignment="1">
      <alignment horizontal="center"/>
    </xf>
    <xf numFmtId="187" fontId="1" fillId="2" borderId="10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87" fontId="13" fillId="0" borderId="0" xfId="1" applyNumberFormat="1" applyFont="1" applyAlignment="1">
      <alignment horizontal="center"/>
    </xf>
    <xf numFmtId="187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87" fontId="1" fillId="2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0" xfId="0" quotePrefix="1" applyFont="1"/>
    <xf numFmtId="0" fontId="1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4" fontId="21" fillId="4" borderId="1" xfId="0" applyNumberFormat="1" applyFon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0" fontId="4" fillId="0" borderId="1" xfId="0" applyFont="1" applyBorder="1"/>
    <xf numFmtId="0" fontId="18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wrapText="1"/>
    </xf>
    <xf numFmtId="0" fontId="27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5" fillId="5" borderId="1" xfId="0" applyFont="1" applyFill="1" applyBorder="1"/>
    <xf numFmtId="0" fontId="25" fillId="5" borderId="1" xfId="0" applyFont="1" applyFill="1" applyBorder="1" applyAlignment="1">
      <alignment horizontal="center"/>
    </xf>
    <xf numFmtId="0" fontId="27" fillId="5" borderId="1" xfId="0" applyFont="1" applyFill="1" applyBorder="1"/>
    <xf numFmtId="0" fontId="27" fillId="5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187" fontId="28" fillId="0" borderId="1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/>
    <xf numFmtId="187" fontId="2" fillId="0" borderId="1" xfId="0" applyNumberFormat="1" applyFont="1" applyBorder="1"/>
    <xf numFmtId="187" fontId="0" fillId="0" borderId="1" xfId="0" applyNumberFormat="1" applyBorder="1" applyAlignment="1">
      <alignment horizontal="center"/>
    </xf>
    <xf numFmtId="0" fontId="1" fillId="0" borderId="0" xfId="0" applyFont="1"/>
    <xf numFmtId="187" fontId="2" fillId="0" borderId="0" xfId="0" applyNumberFormat="1" applyFont="1"/>
    <xf numFmtId="187" fontId="2" fillId="0" borderId="0" xfId="1" applyNumberFormat="1" applyFont="1" applyAlignment="1">
      <alignment horizontal="center"/>
    </xf>
    <xf numFmtId="187" fontId="0" fillId="0" borderId="0" xfId="0" applyNumberFormat="1" applyAlignment="1">
      <alignment horizontal="center"/>
    </xf>
    <xf numFmtId="14" fontId="2" fillId="0" borderId="2" xfId="0" applyNumberFormat="1" applyFont="1" applyBorder="1" applyAlignment="1">
      <alignment wrapText="1"/>
    </xf>
    <xf numFmtId="14" fontId="2" fillId="0" borderId="4" xfId="0" applyNumberFormat="1" applyFont="1" applyBorder="1" applyAlignment="1">
      <alignment wrapText="1"/>
    </xf>
    <xf numFmtId="14" fontId="2" fillId="0" borderId="12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187" fontId="2" fillId="0" borderId="1" xfId="0" applyNumberFormat="1" applyFont="1" applyBorder="1" applyAlignment="1">
      <alignment horizontal="center" wrapText="1"/>
    </xf>
    <xf numFmtId="22" fontId="0" fillId="0" borderId="0" xfId="0" quotePrefix="1" applyNumberFormat="1" applyAlignment="1">
      <alignment horizontal="center"/>
    </xf>
    <xf numFmtId="0" fontId="31" fillId="0" borderId="0" xfId="0" applyFont="1"/>
    <xf numFmtId="187" fontId="31" fillId="0" borderId="0" xfId="0" applyNumberFormat="1" applyFont="1"/>
    <xf numFmtId="0" fontId="33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wrapText="1"/>
    </xf>
    <xf numFmtId="0" fontId="32" fillId="5" borderId="1" xfId="0" applyFont="1" applyFill="1" applyBorder="1" applyAlignment="1">
      <alignment horizontal="center" wrapText="1"/>
    </xf>
    <xf numFmtId="0" fontId="33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35" fillId="0" borderId="0" xfId="0" applyFont="1"/>
    <xf numFmtId="0" fontId="32" fillId="5" borderId="1" xfId="0" applyFont="1" applyFill="1" applyBorder="1"/>
    <xf numFmtId="0" fontId="32" fillId="5" borderId="1" xfId="0" applyFont="1" applyFill="1" applyBorder="1" applyAlignment="1">
      <alignment horizontal="center"/>
    </xf>
    <xf numFmtId="0" fontId="32" fillId="5" borderId="1" xfId="0" applyFont="1" applyFill="1" applyBorder="1" applyAlignment="1">
      <alignment vertical="center"/>
    </xf>
    <xf numFmtId="0" fontId="32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5" borderId="1" xfId="0" applyFont="1" applyFill="1" applyBorder="1"/>
    <xf numFmtId="0" fontId="36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/>
    </xf>
    <xf numFmtId="187" fontId="33" fillId="0" borderId="1" xfId="1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22" fontId="0" fillId="0" borderId="0" xfId="0" quotePrefix="1" applyNumberFormat="1" applyAlignment="1">
      <alignment horizontal="left"/>
    </xf>
    <xf numFmtId="0" fontId="39" fillId="0" borderId="0" xfId="0" applyFont="1"/>
    <xf numFmtId="0" fontId="39" fillId="0" borderId="1" xfId="0" applyFont="1" applyBorder="1" applyAlignment="1">
      <alignment horizontal="center"/>
    </xf>
    <xf numFmtId="0" fontId="3" fillId="0" borderId="0" xfId="0" applyFont="1"/>
    <xf numFmtId="0" fontId="40" fillId="0" borderId="1" xfId="0" applyFont="1" applyBorder="1" applyAlignment="1">
      <alignment horizontal="center"/>
    </xf>
    <xf numFmtId="187" fontId="40" fillId="0" borderId="1" xfId="1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87" fontId="42" fillId="0" borderId="1" xfId="0" applyNumberFormat="1" applyFont="1" applyBorder="1"/>
    <xf numFmtId="0" fontId="42" fillId="0" borderId="1" xfId="0" applyFont="1" applyBorder="1" applyAlignment="1">
      <alignment horizontal="center"/>
    </xf>
    <xf numFmtId="187" fontId="42" fillId="0" borderId="1" xfId="1" applyNumberFormat="1" applyFont="1" applyBorder="1" applyAlignment="1">
      <alignment horizontal="center"/>
    </xf>
    <xf numFmtId="0" fontId="32" fillId="5" borderId="2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87" fontId="43" fillId="0" borderId="0" xfId="1" applyNumberFormat="1" applyFont="1" applyAlignment="1">
      <alignment horizontal="center"/>
    </xf>
    <xf numFmtId="187" fontId="44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67310</xdr:rowOff>
    </xdr:from>
    <xdr:to>
      <xdr:col>3</xdr:col>
      <xdr:colOff>1619251</xdr:colOff>
      <xdr:row>4</xdr:row>
      <xdr:rowOff>38100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0DD0C698-96DA-468E-97B4-7B2542D2CA40}"/>
            </a:ext>
          </a:extLst>
        </xdr:cNvPr>
        <xdr:cNvSpPr txBox="1">
          <a:spLocks noChangeArrowheads="1"/>
        </xdr:cNvSpPr>
      </xdr:nvSpPr>
      <xdr:spPr bwMode="auto">
        <a:xfrm>
          <a:off x="1" y="67310"/>
          <a:ext cx="6038850" cy="961390"/>
        </a:xfrm>
        <a:prstGeom prst="rect">
          <a:avLst/>
        </a:prstGeom>
        <a:solidFill>
          <a:schemeClr val="accent2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24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        สำนักงานป้องกันและบรรเทาสาธารณภัยจังหวัดร้อยเอ็ด</a:t>
          </a:r>
          <a:br>
            <a:rPr lang="th-TH" sz="2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</a:br>
          <a:r>
            <a:rPr lang="th-TH" sz="2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       </a:t>
          </a:r>
          <a:r>
            <a:rPr lang="th-TH" sz="18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สรุปการช่วยเหลือผู้ประสบอุทกภัย2565 จังหวัดร้อยเอ็ด ตามมติคณะรัฐมนตรี</a:t>
          </a:r>
          <a:endParaRPr lang="en-US" sz="12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0</xdr:col>
      <xdr:colOff>113665</xdr:colOff>
      <xdr:row>0</xdr:row>
      <xdr:rowOff>85725</xdr:rowOff>
    </xdr:from>
    <xdr:to>
      <xdr:col>0</xdr:col>
      <xdr:colOff>751840</xdr:colOff>
      <xdr:row>3</xdr:row>
      <xdr:rowOff>246380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DC696BF-F54F-4F56-B20E-489B3640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65" y="85725"/>
          <a:ext cx="638175" cy="9036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3</xdr:col>
      <xdr:colOff>1590675</xdr:colOff>
      <xdr:row>18</xdr:row>
      <xdr:rowOff>152400</xdr:rowOff>
    </xdr:to>
    <xdr:sp macro="" textlink="">
      <xdr:nvSpPr>
        <xdr:cNvPr id="4" name="กล่องข้อความ 2">
          <a:extLst>
            <a:ext uri="{FF2B5EF4-FFF2-40B4-BE49-F238E27FC236}">
              <a16:creationId xmlns:a16="http://schemas.microsoft.com/office/drawing/2014/main" id="{31229646-4ABE-490C-9AD9-0DDE1A13BBAC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6010275" cy="400050"/>
        </a:xfrm>
        <a:prstGeom prst="rect">
          <a:avLst/>
        </a:prstGeom>
        <a:solidFill>
          <a:schemeClr val="accent2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07000"/>
            </a:lnSpc>
            <a:spcAft>
              <a:spcPts val="800"/>
            </a:spcAft>
          </a:pPr>
          <a:r>
            <a:rPr lang="th-TH" sz="18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                                        ข้อมูล ณ วันที่ 25 กุมภาพันธ์ 2566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7AC5-8C4E-4869-B240-11595A4D19C7}">
  <dimension ref="A6:D20"/>
  <sheetViews>
    <sheetView workbookViewId="0">
      <selection activeCell="F2" sqref="F2"/>
    </sheetView>
  </sheetViews>
  <sheetFormatPr defaultColWidth="9" defaultRowHeight="20.399999999999999" x14ac:dyDescent="0.35"/>
  <cols>
    <col min="1" max="1" width="19.59765625" style="122" customWidth="1"/>
    <col min="2" max="2" width="18.5" style="122" bestFit="1" customWidth="1"/>
    <col min="3" max="3" width="19.8984375" style="122" bestFit="1" customWidth="1"/>
    <col min="4" max="4" width="21.8984375" style="122" bestFit="1" customWidth="1"/>
    <col min="5" max="16384" width="9" style="122"/>
  </cols>
  <sheetData>
    <row r="6" spans="1:4" ht="27" x14ac:dyDescent="0.75">
      <c r="A6" s="144" t="s">
        <v>123</v>
      </c>
      <c r="B6" s="144"/>
      <c r="C6" s="144"/>
      <c r="D6" s="144"/>
    </row>
    <row r="7" spans="1:4" ht="27" x14ac:dyDescent="0.75">
      <c r="A7" s="145" t="s">
        <v>0</v>
      </c>
      <c r="B7" s="145" t="s">
        <v>6</v>
      </c>
      <c r="C7" s="145" t="s">
        <v>115</v>
      </c>
      <c r="D7" s="145" t="s">
        <v>111</v>
      </c>
    </row>
    <row r="8" spans="1:4" ht="25.8" x14ac:dyDescent="0.65">
      <c r="A8" s="151">
        <v>10</v>
      </c>
      <c r="B8" s="151">
        <v>31</v>
      </c>
      <c r="C8" s="151">
        <v>150</v>
      </c>
      <c r="D8" s="152">
        <v>4441</v>
      </c>
    </row>
    <row r="10" spans="1:4" ht="27" x14ac:dyDescent="0.75">
      <c r="A10" s="144" t="s">
        <v>121</v>
      </c>
      <c r="B10" s="144"/>
      <c r="C10" s="144"/>
      <c r="D10" s="144"/>
    </row>
    <row r="11" spans="1:4" ht="27" x14ac:dyDescent="0.75">
      <c r="A11" s="145" t="s">
        <v>5</v>
      </c>
      <c r="B11" s="145" t="s">
        <v>116</v>
      </c>
      <c r="C11" s="145" t="s">
        <v>117</v>
      </c>
      <c r="D11" s="145" t="s">
        <v>118</v>
      </c>
    </row>
    <row r="12" spans="1:4" ht="25.8" x14ac:dyDescent="0.65">
      <c r="A12" s="147">
        <v>1</v>
      </c>
      <c r="B12" s="148">
        <v>5000</v>
      </c>
      <c r="C12" s="148">
        <v>974</v>
      </c>
      <c r="D12" s="148">
        <f>B12*C12</f>
        <v>4870000</v>
      </c>
    </row>
    <row r="13" spans="1:4" ht="25.8" x14ac:dyDescent="0.65">
      <c r="A13" s="147">
        <v>2</v>
      </c>
      <c r="B13" s="148">
        <v>7000</v>
      </c>
      <c r="C13" s="148">
        <v>3052</v>
      </c>
      <c r="D13" s="148">
        <f>B13*C13</f>
        <v>21364000</v>
      </c>
    </row>
    <row r="14" spans="1:4" ht="25.8" x14ac:dyDescent="0.65">
      <c r="A14" s="147">
        <v>3</v>
      </c>
      <c r="B14" s="148">
        <v>9000</v>
      </c>
      <c r="C14" s="148">
        <v>415</v>
      </c>
      <c r="D14" s="148">
        <f>B14*C14</f>
        <v>3735000</v>
      </c>
    </row>
    <row r="15" spans="1:4" ht="27" x14ac:dyDescent="0.75">
      <c r="A15" s="149" t="s">
        <v>12</v>
      </c>
      <c r="B15" s="150">
        <f>SUM(B12:B14)</f>
        <v>21000</v>
      </c>
      <c r="C15" s="150">
        <f>SUM(C12:C14)</f>
        <v>4441</v>
      </c>
      <c r="D15" s="150">
        <f>SUM(D12:D14)</f>
        <v>29969000</v>
      </c>
    </row>
    <row r="16" spans="1:4" x14ac:dyDescent="0.35">
      <c r="B16" s="123"/>
      <c r="C16" s="123"/>
      <c r="D16" s="123"/>
    </row>
    <row r="20" spans="4:4" ht="24.6" x14ac:dyDescent="0.7">
      <c r="D20" s="146" t="s">
        <v>122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37AB-7D71-4E42-807D-88F3D3953A5F}">
  <dimension ref="A1:M52"/>
  <sheetViews>
    <sheetView topLeftCell="A25" workbookViewId="0">
      <selection activeCell="D44" sqref="D44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2" width="5" style="23" bestFit="1" customWidth="1"/>
    <col min="13" max="13" width="14.89843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25" t="s">
        <v>63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25" t="s">
        <v>63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25" t="s">
        <v>63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25" t="s">
        <v>63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25" t="s">
        <v>63</v>
      </c>
    </row>
    <row r="7" spans="1:13" ht="21.75" customHeight="1" x14ac:dyDescent="0.7">
      <c r="A7" s="181" t="s">
        <v>12</v>
      </c>
      <c r="B7" s="187"/>
      <c r="C7" s="10">
        <f>COUNTA(C2:C6)</f>
        <v>5</v>
      </c>
      <c r="D7" s="10"/>
      <c r="E7" s="33"/>
      <c r="F7" s="20"/>
      <c r="G7" s="20"/>
      <c r="H7" s="20"/>
      <c r="I7" s="20"/>
      <c r="J7" s="20"/>
      <c r="K7" s="69"/>
      <c r="L7" s="20"/>
      <c r="M7" s="20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25" t="s">
        <v>63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25" t="s">
        <v>63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25" t="s">
        <v>63</v>
      </c>
    </row>
    <row r="11" spans="1:13" ht="21.75" customHeight="1" x14ac:dyDescent="0.7">
      <c r="A11" s="181" t="s">
        <v>12</v>
      </c>
      <c r="B11" s="182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69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25" t="s">
        <v>63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25" t="s">
        <v>63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25" t="s">
        <v>63</v>
      </c>
    </row>
    <row r="15" spans="1:13" s="7" customFormat="1" x14ac:dyDescent="0.25">
      <c r="A15" s="181" t="s">
        <v>12</v>
      </c>
      <c r="B15" s="182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70"/>
      <c r="L15" s="21"/>
      <c r="M15" s="21"/>
    </row>
    <row r="16" spans="1:13" s="26" customFormat="1" ht="21.75" customHeight="1" x14ac:dyDescent="0.7">
      <c r="A16" s="155">
        <v>4</v>
      </c>
      <c r="B16" s="157" t="s">
        <v>45</v>
      </c>
      <c r="C16" s="16" t="s">
        <v>3</v>
      </c>
      <c r="D16" s="16">
        <v>5451801.9000000004</v>
      </c>
      <c r="E16" s="43"/>
      <c r="F16" s="62"/>
      <c r="G16" s="25">
        <v>85</v>
      </c>
      <c r="H16" s="25"/>
      <c r="I16" s="25">
        <v>85</v>
      </c>
      <c r="J16" s="25"/>
      <c r="K16" s="68" t="s">
        <v>90</v>
      </c>
      <c r="L16" s="25"/>
      <c r="M16" s="25" t="s">
        <v>63</v>
      </c>
    </row>
    <row r="17" spans="1:13" s="26" customFormat="1" ht="21.75" customHeight="1" x14ac:dyDescent="0.7">
      <c r="A17" s="156"/>
      <c r="B17" s="160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25" t="s">
        <v>63</v>
      </c>
    </row>
    <row r="18" spans="1:13" s="26" customFormat="1" ht="21.75" customHeight="1" x14ac:dyDescent="0.7">
      <c r="A18" s="156"/>
      <c r="B18" s="160"/>
      <c r="C18" s="16" t="s">
        <v>20</v>
      </c>
      <c r="D18" s="16">
        <v>6451805.9000000004</v>
      </c>
      <c r="E18" s="29"/>
      <c r="F18" s="62"/>
      <c r="G18" s="25">
        <v>303</v>
      </c>
      <c r="H18" s="25">
        <v>37</v>
      </c>
      <c r="I18" s="25">
        <v>8</v>
      </c>
      <c r="J18" s="25">
        <v>258</v>
      </c>
      <c r="K18" s="68" t="s">
        <v>90</v>
      </c>
      <c r="L18" s="25"/>
      <c r="M18" s="25" t="s">
        <v>63</v>
      </c>
    </row>
    <row r="19" spans="1:13" ht="21.75" customHeight="1" x14ac:dyDescent="0.7">
      <c r="A19" s="181" t="s">
        <v>12</v>
      </c>
      <c r="B19" s="182"/>
      <c r="C19" s="11">
        <f>COUNTA(C16:C18)</f>
        <v>3</v>
      </c>
      <c r="D19" s="11"/>
      <c r="E19" s="34"/>
      <c r="F19" s="20"/>
      <c r="G19" s="20"/>
      <c r="H19" s="20"/>
      <c r="I19" s="20"/>
      <c r="J19" s="20"/>
      <c r="K19" s="69"/>
      <c r="L19" s="20"/>
      <c r="M19" s="20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25" t="s">
        <v>63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25" t="s">
        <v>63</v>
      </c>
    </row>
    <row r="22" spans="1:13" ht="21.75" customHeight="1" x14ac:dyDescent="0.7">
      <c r="A22" s="181" t="s">
        <v>12</v>
      </c>
      <c r="B22" s="182"/>
      <c r="C22" s="11">
        <f>COUNTA(C20:C21)</f>
        <v>2</v>
      </c>
      <c r="D22" s="11"/>
      <c r="E22" s="34"/>
      <c r="F22" s="20"/>
      <c r="G22" s="20"/>
      <c r="H22" s="20"/>
      <c r="I22" s="20"/>
      <c r="J22" s="20"/>
      <c r="K22" s="69"/>
      <c r="L22" s="20"/>
      <c r="M22" s="20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25" t="s">
        <v>63</v>
      </c>
    </row>
    <row r="24" spans="1:13" s="26" customFormat="1" ht="21" customHeight="1" x14ac:dyDescent="0.7">
      <c r="A24" s="156"/>
      <c r="B24" s="160"/>
      <c r="C24" s="57"/>
      <c r="D24" s="57"/>
      <c r="E24" s="58"/>
      <c r="F24" s="59"/>
      <c r="G24" s="59"/>
      <c r="H24" s="59"/>
      <c r="I24" s="59"/>
      <c r="J24" s="59"/>
      <c r="K24" s="71"/>
      <c r="L24" s="59"/>
      <c r="M24" s="59"/>
    </row>
    <row r="25" spans="1:13" s="26" customFormat="1" ht="21" customHeight="1" x14ac:dyDescent="0.7">
      <c r="A25" s="156"/>
      <c r="B25" s="160"/>
      <c r="C25" s="57"/>
      <c r="D25" s="57"/>
      <c r="E25" s="58"/>
      <c r="F25" s="59"/>
      <c r="G25" s="59"/>
      <c r="H25" s="59"/>
      <c r="I25" s="59"/>
      <c r="J25" s="59"/>
      <c r="K25" s="71"/>
      <c r="L25" s="59"/>
      <c r="M25" s="59"/>
    </row>
    <row r="26" spans="1:13" s="26" customFormat="1" ht="21" customHeight="1" x14ac:dyDescent="0.7">
      <c r="A26" s="159"/>
      <c r="B26" s="161"/>
      <c r="C26" s="57"/>
      <c r="D26" s="57"/>
      <c r="E26" s="58"/>
      <c r="F26" s="59"/>
      <c r="G26" s="59"/>
      <c r="H26" s="59"/>
      <c r="I26" s="59"/>
      <c r="J26" s="59"/>
      <c r="K26" s="71"/>
      <c r="L26" s="59"/>
      <c r="M26" s="59"/>
    </row>
    <row r="27" spans="1:13" ht="21" customHeight="1" x14ac:dyDescent="0.7">
      <c r="A27" s="185" t="s">
        <v>12</v>
      </c>
      <c r="B27" s="186"/>
      <c r="C27" s="11">
        <f>COUNTA(C23:C26)</f>
        <v>1</v>
      </c>
      <c r="D27" s="11"/>
      <c r="E27" s="34"/>
      <c r="F27" s="20"/>
      <c r="G27" s="20"/>
      <c r="H27" s="20"/>
      <c r="I27" s="20"/>
      <c r="J27" s="20"/>
      <c r="K27" s="69"/>
      <c r="L27" s="20"/>
      <c r="M27" s="20"/>
    </row>
    <row r="28" spans="1:13" s="26" customFormat="1" x14ac:dyDescent="0.7">
      <c r="A28" s="155">
        <v>7</v>
      </c>
      <c r="B28" s="168" t="s">
        <v>74</v>
      </c>
      <c r="C28" s="16" t="s">
        <v>24</v>
      </c>
      <c r="D28" s="16">
        <v>5451305.9000000004</v>
      </c>
      <c r="E28" s="43"/>
      <c r="F28" s="46"/>
      <c r="G28" s="25">
        <v>1036</v>
      </c>
      <c r="H28" s="25"/>
      <c r="I28" s="25">
        <v>1036</v>
      </c>
      <c r="J28" s="25"/>
      <c r="K28" s="68" t="s">
        <v>84</v>
      </c>
      <c r="L28" s="25"/>
      <c r="M28" s="25" t="s">
        <v>63</v>
      </c>
    </row>
    <row r="29" spans="1:13" s="26" customFormat="1" x14ac:dyDescent="0.7">
      <c r="A29" s="156"/>
      <c r="B29" s="169"/>
      <c r="C29" s="16" t="s">
        <v>25</v>
      </c>
      <c r="D29" s="16">
        <v>6451302.9000000004</v>
      </c>
      <c r="E29" s="29"/>
      <c r="F29" s="46"/>
      <c r="G29" s="25">
        <v>1104</v>
      </c>
      <c r="H29" s="25">
        <v>559</v>
      </c>
      <c r="I29" s="25">
        <v>133</v>
      </c>
      <c r="J29" s="25">
        <v>412</v>
      </c>
      <c r="K29" s="68" t="s">
        <v>84</v>
      </c>
      <c r="L29" s="25"/>
      <c r="M29" s="67" t="s">
        <v>91</v>
      </c>
    </row>
    <row r="30" spans="1:13" s="26" customFormat="1" x14ac:dyDescent="0.7">
      <c r="A30" s="156"/>
      <c r="B30" s="169"/>
      <c r="C30" s="16" t="s">
        <v>28</v>
      </c>
      <c r="D30" s="16">
        <v>6451304.9000000004</v>
      </c>
      <c r="E30" s="29"/>
      <c r="G30" s="25">
        <v>77</v>
      </c>
      <c r="H30" s="25">
        <v>77</v>
      </c>
      <c r="I30" s="25"/>
      <c r="J30" s="25"/>
      <c r="K30" s="68" t="s">
        <v>84</v>
      </c>
      <c r="L30" s="25"/>
      <c r="M30" s="25" t="s">
        <v>63</v>
      </c>
    </row>
    <row r="31" spans="1:13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/>
      <c r="G31" s="25">
        <v>588</v>
      </c>
      <c r="H31" s="25">
        <v>161</v>
      </c>
      <c r="I31" s="25">
        <v>416</v>
      </c>
      <c r="J31" s="25"/>
      <c r="K31" s="68" t="s">
        <v>84</v>
      </c>
      <c r="L31" s="25"/>
      <c r="M31" s="25" t="s">
        <v>63</v>
      </c>
    </row>
    <row r="32" spans="1:13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/>
      <c r="G32" s="25">
        <v>259</v>
      </c>
      <c r="H32" s="25">
        <v>71</v>
      </c>
      <c r="I32" s="25">
        <v>188</v>
      </c>
      <c r="J32" s="25"/>
      <c r="K32" s="68" t="s">
        <v>84</v>
      </c>
      <c r="L32" s="25"/>
      <c r="M32" s="25" t="s">
        <v>63</v>
      </c>
    </row>
    <row r="33" spans="1:13" x14ac:dyDescent="0.7">
      <c r="A33" s="181" t="s">
        <v>12</v>
      </c>
      <c r="B33" s="182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69"/>
      <c r="L33" s="20"/>
      <c r="M33" s="20"/>
    </row>
    <row r="34" spans="1:13" s="26" customFormat="1" x14ac:dyDescent="0.7">
      <c r="A34" s="155">
        <v>8</v>
      </c>
      <c r="B34" s="157" t="s">
        <v>42</v>
      </c>
      <c r="C34" s="16" t="s">
        <v>26</v>
      </c>
      <c r="D34" s="16">
        <v>5451103.9000000004</v>
      </c>
      <c r="E34" s="43"/>
      <c r="F34" s="62"/>
      <c r="G34" s="25">
        <v>203</v>
      </c>
      <c r="H34" s="25">
        <v>10</v>
      </c>
      <c r="I34" s="25">
        <v>193</v>
      </c>
      <c r="J34" s="25"/>
      <c r="K34" s="68" t="s">
        <v>83</v>
      </c>
      <c r="L34" s="25"/>
      <c r="M34" s="25" t="s">
        <v>63</v>
      </c>
    </row>
    <row r="35" spans="1:13" s="26" customFormat="1" x14ac:dyDescent="0.7">
      <c r="A35" s="156"/>
      <c r="B35" s="160"/>
      <c r="C35" s="16" t="s">
        <v>27</v>
      </c>
      <c r="D35" s="16">
        <v>5451107.9000000004</v>
      </c>
      <c r="E35" s="29"/>
      <c r="F35" s="62"/>
      <c r="G35" s="25">
        <v>34</v>
      </c>
      <c r="H35" s="25">
        <v>34</v>
      </c>
      <c r="I35" s="25"/>
      <c r="J35" s="25"/>
      <c r="K35" s="68" t="s">
        <v>83</v>
      </c>
      <c r="L35" s="25"/>
      <c r="M35" s="25" t="s">
        <v>63</v>
      </c>
    </row>
    <row r="36" spans="1:13" s="26" customFormat="1" x14ac:dyDescent="0.7">
      <c r="A36" s="159"/>
      <c r="B36" s="161"/>
      <c r="C36" s="30" t="s">
        <v>32</v>
      </c>
      <c r="D36" s="16">
        <v>5451104.9000000004</v>
      </c>
      <c r="E36" s="37"/>
      <c r="F36" s="62"/>
      <c r="G36" s="25">
        <v>23</v>
      </c>
      <c r="H36" s="25"/>
      <c r="I36" s="25">
        <v>23</v>
      </c>
      <c r="J36" s="25"/>
      <c r="K36" s="68" t="s">
        <v>83</v>
      </c>
      <c r="L36" s="25"/>
      <c r="M36" s="25" t="s">
        <v>63</v>
      </c>
    </row>
    <row r="37" spans="1:13" x14ac:dyDescent="0.7">
      <c r="A37" s="185" t="s">
        <v>12</v>
      </c>
      <c r="B37" s="186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69"/>
      <c r="L37" s="20"/>
      <c r="M37" s="20"/>
    </row>
    <row r="38" spans="1:13" s="26" customFormat="1" x14ac:dyDescent="0.7">
      <c r="A38" s="155">
        <v>9</v>
      </c>
      <c r="B38" s="157" t="s">
        <v>47</v>
      </c>
      <c r="C38" s="16" t="s">
        <v>33</v>
      </c>
      <c r="D38" s="16">
        <v>6451902.9000000004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25" t="s">
        <v>63</v>
      </c>
    </row>
    <row r="39" spans="1:13" s="26" customFormat="1" x14ac:dyDescent="0.7">
      <c r="A39" s="156"/>
      <c r="B39" s="156"/>
      <c r="C39" s="16" t="s">
        <v>34</v>
      </c>
      <c r="D39" s="16">
        <v>6451904.9000000004</v>
      </c>
      <c r="E39" s="29"/>
      <c r="F39" s="62"/>
      <c r="G39" s="25">
        <v>10</v>
      </c>
      <c r="H39" s="25">
        <v>10</v>
      </c>
      <c r="I39" s="25"/>
      <c r="J39" s="25"/>
      <c r="K39" s="68" t="s">
        <v>85</v>
      </c>
      <c r="L39" s="25"/>
      <c r="M39" s="25" t="s">
        <v>63</v>
      </c>
    </row>
    <row r="40" spans="1:13" s="26" customFormat="1" x14ac:dyDescent="0.7">
      <c r="A40" s="159"/>
      <c r="B40" s="159"/>
      <c r="C40" s="16" t="s">
        <v>35</v>
      </c>
      <c r="D40" s="16">
        <v>6451903.9000000004</v>
      </c>
      <c r="E40" s="29"/>
      <c r="F40" s="62"/>
      <c r="G40" s="25">
        <v>3</v>
      </c>
      <c r="H40" s="25">
        <v>3</v>
      </c>
      <c r="I40" s="25"/>
      <c r="J40" s="25"/>
      <c r="K40" s="68" t="s">
        <v>85</v>
      </c>
      <c r="L40" s="25"/>
      <c r="M40" s="25" t="s">
        <v>63</v>
      </c>
    </row>
    <row r="41" spans="1:13" x14ac:dyDescent="0.7">
      <c r="A41" s="181" t="s">
        <v>12</v>
      </c>
      <c r="B41" s="182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69"/>
      <c r="L41" s="20"/>
      <c r="M41" s="20"/>
    </row>
    <row r="42" spans="1:13" s="28" customFormat="1" x14ac:dyDescent="0.25">
      <c r="A42" s="155">
        <v>10</v>
      </c>
      <c r="B42" s="157" t="s">
        <v>44</v>
      </c>
      <c r="C42" s="17" t="s">
        <v>67</v>
      </c>
      <c r="D42" s="17">
        <v>5451015.9000000004</v>
      </c>
      <c r="E42" s="35"/>
      <c r="G42" s="27">
        <v>18</v>
      </c>
      <c r="H42" s="27">
        <v>14</v>
      </c>
      <c r="I42" s="27">
        <v>4</v>
      </c>
      <c r="J42" s="45"/>
      <c r="K42" s="68" t="s">
        <v>84</v>
      </c>
      <c r="L42" s="45"/>
      <c r="M42" s="25" t="s">
        <v>63</v>
      </c>
    </row>
    <row r="43" spans="1:13" s="28" customFormat="1" x14ac:dyDescent="0.25">
      <c r="A43" s="156"/>
      <c r="B43" s="160"/>
      <c r="C43" s="17" t="s">
        <v>77</v>
      </c>
      <c r="D43" s="17">
        <v>5451001.9000000004</v>
      </c>
      <c r="E43" s="42"/>
      <c r="F43" s="45"/>
      <c r="G43" s="45"/>
      <c r="H43" s="45"/>
      <c r="I43" s="45"/>
      <c r="J43" s="45"/>
      <c r="K43" s="72"/>
      <c r="L43" s="45"/>
      <c r="M43" s="25"/>
    </row>
    <row r="44" spans="1:13" s="28" customFormat="1" ht="21.75" customHeight="1" x14ac:dyDescent="0.25">
      <c r="A44" s="159"/>
      <c r="B44" s="161"/>
      <c r="C44" s="61"/>
      <c r="D44" s="61"/>
      <c r="E44" s="42"/>
      <c r="F44" s="45"/>
      <c r="G44" s="45"/>
      <c r="H44" s="45"/>
      <c r="I44" s="45"/>
      <c r="J44" s="45"/>
      <c r="K44" s="72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2</v>
      </c>
      <c r="D45" s="12"/>
      <c r="E45" s="36"/>
      <c r="F45" s="21"/>
      <c r="G45" s="21"/>
      <c r="H45" s="21"/>
      <c r="I45" s="21"/>
      <c r="J45" s="21"/>
      <c r="K45" s="70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117" x14ac:dyDescent="0.25">
      <c r="A47" s="171" t="s">
        <v>12</v>
      </c>
      <c r="B47" s="4" t="s">
        <v>0</v>
      </c>
      <c r="C47" s="4" t="s">
        <v>6</v>
      </c>
      <c r="D47" s="9" t="s">
        <v>76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C41+C37+C33+C27+C22+C19+C15+C11+C7+C45</f>
        <v>30</v>
      </c>
      <c r="D48" s="49">
        <v>117</v>
      </c>
      <c r="E48" s="48">
        <f>SUM(E2:E44)</f>
        <v>0</v>
      </c>
      <c r="F48" s="31">
        <f>SUM(F2:F45)</f>
        <v>0</v>
      </c>
      <c r="G48" s="31">
        <f>SUM(G2:G45)</f>
        <v>4793</v>
      </c>
      <c r="H48" s="31">
        <f>SUM(H2:H45)</f>
        <v>1418</v>
      </c>
      <c r="I48" s="31">
        <f>SUM(I2:I45)</f>
        <v>2316</v>
      </c>
      <c r="J48" s="31">
        <f>SUM(J2:J45)</f>
        <v>1048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3" x14ac:dyDescent="0.7">
      <c r="D49" s="44"/>
      <c r="G49" s="52" t="s">
        <v>12</v>
      </c>
      <c r="H49" s="40">
        <f>H48*H47</f>
        <v>7090000</v>
      </c>
      <c r="I49" s="40">
        <f>I48*I47</f>
        <v>16212000</v>
      </c>
      <c r="J49" s="40">
        <f>J48*J47</f>
        <v>9432000</v>
      </c>
    </row>
    <row r="50" spans="4:13" x14ac:dyDescent="0.7">
      <c r="D50" s="1" t="s">
        <v>55</v>
      </c>
      <c r="E50" s="50">
        <f>E48+F48+G48</f>
        <v>4793</v>
      </c>
      <c r="F50" s="53" t="s">
        <v>56</v>
      </c>
      <c r="G50" s="52" t="s">
        <v>55</v>
      </c>
      <c r="H50" s="51">
        <f>SUM(H49:J49)</f>
        <v>32734000</v>
      </c>
      <c r="I50" s="53" t="s">
        <v>57</v>
      </c>
    </row>
    <row r="51" spans="4:13" x14ac:dyDescent="0.7">
      <c r="K51" s="23" t="s">
        <v>88</v>
      </c>
      <c r="M51" s="23" t="s">
        <v>87</v>
      </c>
    </row>
    <row r="52" spans="4:13" x14ac:dyDescent="0.7">
      <c r="K52" s="23" t="s">
        <v>81</v>
      </c>
      <c r="M52" s="23" t="s">
        <v>89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7:B37"/>
    <mergeCell ref="A20:A21"/>
    <mergeCell ref="B20:B21"/>
    <mergeCell ref="A22:B22"/>
    <mergeCell ref="A23:A26"/>
    <mergeCell ref="B23:B26"/>
    <mergeCell ref="A27:B27"/>
    <mergeCell ref="A28:A32"/>
    <mergeCell ref="B28:B32"/>
    <mergeCell ref="A33:B33"/>
    <mergeCell ref="A34:A36"/>
    <mergeCell ref="B34:B36"/>
    <mergeCell ref="A47:A48"/>
    <mergeCell ref="A38:A40"/>
    <mergeCell ref="B38:B40"/>
    <mergeCell ref="A41:B41"/>
    <mergeCell ref="A42:A44"/>
    <mergeCell ref="B42:B44"/>
    <mergeCell ref="A45:B45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0147-21F1-4D0C-B801-2C1FD0B8DBC1}">
  <dimension ref="A1:M56"/>
  <sheetViews>
    <sheetView topLeftCell="A22" workbookViewId="0">
      <selection activeCell="G5" sqref="G5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2" width="5" style="23" bestFit="1" customWidth="1"/>
    <col min="13" max="13" width="14.89843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64</v>
      </c>
      <c r="L1" s="55" t="s">
        <v>65</v>
      </c>
      <c r="M1" s="4" t="s">
        <v>61</v>
      </c>
    </row>
    <row r="2" spans="1:13" s="26" customFormat="1" ht="21.75" customHeight="1" x14ac:dyDescent="0.7">
      <c r="A2" s="188">
        <v>1</v>
      </c>
      <c r="B2" s="191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25"/>
      <c r="L2" s="25"/>
      <c r="M2" s="25" t="s">
        <v>63</v>
      </c>
    </row>
    <row r="3" spans="1:13" s="26" customFormat="1" ht="21.75" customHeight="1" x14ac:dyDescent="0.7">
      <c r="A3" s="189"/>
      <c r="B3" s="189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25"/>
      <c r="L3" s="25"/>
      <c r="M3" s="25" t="s">
        <v>63</v>
      </c>
    </row>
    <row r="4" spans="1:13" s="26" customFormat="1" ht="21.75" customHeight="1" x14ac:dyDescent="0.7">
      <c r="A4" s="189"/>
      <c r="B4" s="189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25"/>
      <c r="L4" s="25"/>
      <c r="M4" s="25" t="s">
        <v>63</v>
      </c>
    </row>
    <row r="5" spans="1:13" s="26" customFormat="1" ht="21.75" customHeight="1" x14ac:dyDescent="0.7">
      <c r="A5" s="189"/>
      <c r="B5" s="189"/>
      <c r="C5" s="24" t="s">
        <v>10</v>
      </c>
      <c r="D5" s="24">
        <v>5451702.9000000004</v>
      </c>
      <c r="E5" s="32"/>
      <c r="F5" s="62"/>
      <c r="G5" s="64">
        <v>249</v>
      </c>
      <c r="H5" s="25">
        <v>28</v>
      </c>
      <c r="I5" s="25"/>
      <c r="J5" s="25">
        <v>295</v>
      </c>
      <c r="K5" s="25"/>
      <c r="L5" s="25"/>
      <c r="M5" s="25" t="s">
        <v>63</v>
      </c>
    </row>
    <row r="6" spans="1:13" s="26" customFormat="1" ht="21.75" customHeight="1" x14ac:dyDescent="0.7">
      <c r="A6" s="189"/>
      <c r="B6" s="189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25"/>
      <c r="L6" s="25"/>
      <c r="M6" s="25" t="s">
        <v>63</v>
      </c>
    </row>
    <row r="7" spans="1:13" ht="21.75" customHeight="1" x14ac:dyDescent="0.7">
      <c r="A7" s="183" t="s">
        <v>12</v>
      </c>
      <c r="B7" s="196"/>
      <c r="C7" s="10">
        <f>COUNTA(C2:C6)</f>
        <v>5</v>
      </c>
      <c r="D7" s="10"/>
      <c r="E7" s="33"/>
      <c r="F7" s="20"/>
      <c r="G7" s="20"/>
      <c r="H7" s="20"/>
      <c r="I7" s="20"/>
      <c r="J7" s="20"/>
      <c r="K7" s="20"/>
      <c r="L7" s="20"/>
      <c r="M7" s="20"/>
    </row>
    <row r="8" spans="1:13" s="26" customFormat="1" ht="21.75" customHeight="1" x14ac:dyDescent="0.7">
      <c r="A8" s="188">
        <v>2</v>
      </c>
      <c r="B8" s="191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25"/>
      <c r="L8" s="25"/>
      <c r="M8" s="25" t="s">
        <v>63</v>
      </c>
    </row>
    <row r="9" spans="1:13" s="26" customFormat="1" ht="21.75" customHeight="1" x14ac:dyDescent="0.7">
      <c r="A9" s="189"/>
      <c r="B9" s="192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25"/>
      <c r="L9" s="25"/>
      <c r="M9" s="25" t="s">
        <v>63</v>
      </c>
    </row>
    <row r="10" spans="1:13" s="26" customFormat="1" ht="21.75" customHeight="1" x14ac:dyDescent="0.7">
      <c r="A10" s="190"/>
      <c r="B10" s="193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25"/>
      <c r="L10" s="25"/>
      <c r="M10" s="25" t="s">
        <v>63</v>
      </c>
    </row>
    <row r="11" spans="1:13" ht="21.75" customHeight="1" x14ac:dyDescent="0.7">
      <c r="A11" s="183" t="s">
        <v>12</v>
      </c>
      <c r="B11" s="184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20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27"/>
      <c r="L12" s="27"/>
      <c r="M12" s="25" t="s">
        <v>63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27"/>
      <c r="L13" s="27"/>
      <c r="M13" s="25" t="s">
        <v>63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>
        <f>33+59</f>
        <v>92</v>
      </c>
      <c r="F14" s="27"/>
      <c r="G14" s="27"/>
      <c r="H14" s="27"/>
      <c r="I14" s="27"/>
      <c r="J14" s="27"/>
      <c r="K14" s="27"/>
      <c r="L14" s="27"/>
      <c r="M14" s="66" t="s">
        <v>80</v>
      </c>
    </row>
    <row r="15" spans="1:13" s="7" customFormat="1" x14ac:dyDescent="0.25">
      <c r="A15" s="183" t="s">
        <v>12</v>
      </c>
      <c r="B15" s="184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21"/>
      <c r="L15" s="21"/>
      <c r="M15" s="21"/>
    </row>
    <row r="16" spans="1:13" s="26" customFormat="1" ht="21.75" customHeight="1" x14ac:dyDescent="0.7">
      <c r="A16" s="188">
        <v>4</v>
      </c>
      <c r="B16" s="191" t="s">
        <v>45</v>
      </c>
      <c r="C16" s="16" t="s">
        <v>3</v>
      </c>
      <c r="D16" s="16">
        <v>5451801.9000000004</v>
      </c>
      <c r="E16" s="43"/>
      <c r="F16" s="62"/>
      <c r="G16" s="25">
        <v>85</v>
      </c>
      <c r="H16" s="25">
        <v>85</v>
      </c>
      <c r="I16" s="25"/>
      <c r="J16" s="25"/>
      <c r="K16" s="25"/>
      <c r="L16" s="25"/>
      <c r="M16" s="25" t="s">
        <v>63</v>
      </c>
    </row>
    <row r="17" spans="1:13" s="26" customFormat="1" ht="21.75" customHeight="1" x14ac:dyDescent="0.7">
      <c r="A17" s="189"/>
      <c r="B17" s="192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25"/>
      <c r="L17" s="25"/>
      <c r="M17" s="25" t="s">
        <v>63</v>
      </c>
    </row>
    <row r="18" spans="1:13" s="26" customFormat="1" ht="21.75" customHeight="1" x14ac:dyDescent="0.7">
      <c r="A18" s="189"/>
      <c r="B18" s="192"/>
      <c r="C18" s="16" t="s">
        <v>20</v>
      </c>
      <c r="D18" s="16">
        <v>6451805.9000000004</v>
      </c>
      <c r="E18" s="29"/>
      <c r="F18" s="62"/>
      <c r="G18" s="25">
        <v>303</v>
      </c>
      <c r="H18" s="25">
        <v>37</v>
      </c>
      <c r="I18" s="25">
        <v>8</v>
      </c>
      <c r="J18" s="25">
        <v>258</v>
      </c>
      <c r="K18" s="25"/>
      <c r="L18" s="25"/>
      <c r="M18" s="25" t="s">
        <v>63</v>
      </c>
    </row>
    <row r="19" spans="1:13" s="26" customFormat="1" ht="21.75" customHeight="1" x14ac:dyDescent="0.7">
      <c r="A19" s="190"/>
      <c r="B19" s="193"/>
      <c r="C19" s="57"/>
      <c r="D19" s="57"/>
      <c r="E19" s="58"/>
      <c r="F19" s="59"/>
      <c r="G19" s="59"/>
      <c r="H19" s="59"/>
      <c r="I19" s="59"/>
      <c r="J19" s="59"/>
      <c r="K19" s="59"/>
      <c r="L19" s="59"/>
      <c r="M19" s="59"/>
    </row>
    <row r="20" spans="1:13" ht="21.75" customHeight="1" x14ac:dyDescent="0.7">
      <c r="A20" s="183" t="s">
        <v>12</v>
      </c>
      <c r="B20" s="184"/>
      <c r="C20" s="11">
        <f>COUNTA(C16:C19)</f>
        <v>3</v>
      </c>
      <c r="D20" s="11"/>
      <c r="E20" s="34"/>
      <c r="F20" s="20"/>
      <c r="G20" s="20"/>
      <c r="H20" s="20"/>
      <c r="I20" s="20"/>
      <c r="J20" s="20"/>
      <c r="K20" s="20"/>
      <c r="L20" s="20"/>
      <c r="M20" s="20"/>
    </row>
    <row r="21" spans="1:13" s="26" customFormat="1" ht="21.75" customHeight="1" x14ac:dyDescent="0.7">
      <c r="A21" s="188">
        <v>5</v>
      </c>
      <c r="B21" s="191" t="s">
        <v>40</v>
      </c>
      <c r="C21" s="16" t="s">
        <v>21</v>
      </c>
      <c r="D21" s="16">
        <v>6450807.9000000004</v>
      </c>
      <c r="E21" s="29"/>
      <c r="F21" s="62"/>
      <c r="G21" s="25">
        <v>39</v>
      </c>
      <c r="H21" s="25"/>
      <c r="I21" s="25">
        <v>29</v>
      </c>
      <c r="J21" s="25">
        <v>10</v>
      </c>
      <c r="K21" s="25"/>
      <c r="L21" s="25"/>
      <c r="M21" s="25" t="s">
        <v>63</v>
      </c>
    </row>
    <row r="22" spans="1:13" s="26" customFormat="1" ht="21.75" customHeight="1" x14ac:dyDescent="0.7">
      <c r="A22" s="190"/>
      <c r="B22" s="193"/>
      <c r="C22" s="16" t="s">
        <v>22</v>
      </c>
      <c r="D22" s="16">
        <v>6450808.9000000004</v>
      </c>
      <c r="E22" s="29"/>
      <c r="G22" s="25">
        <v>20</v>
      </c>
      <c r="H22" s="25"/>
      <c r="I22" s="25">
        <v>11</v>
      </c>
      <c r="J22" s="25">
        <v>9</v>
      </c>
      <c r="K22" s="25"/>
      <c r="L22" s="25"/>
      <c r="M22" s="25" t="s">
        <v>63</v>
      </c>
    </row>
    <row r="23" spans="1:13" ht="21.75" customHeight="1" x14ac:dyDescent="0.7">
      <c r="A23" s="183" t="s">
        <v>12</v>
      </c>
      <c r="B23" s="184"/>
      <c r="C23" s="11">
        <f>COUNTA(C21:C22)</f>
        <v>2</v>
      </c>
      <c r="D23" s="11"/>
      <c r="E23" s="34"/>
      <c r="F23" s="20"/>
      <c r="G23" s="20"/>
      <c r="H23" s="20"/>
      <c r="I23" s="20"/>
      <c r="J23" s="20"/>
      <c r="K23" s="20"/>
      <c r="L23" s="20"/>
      <c r="M23" s="20"/>
    </row>
    <row r="24" spans="1:13" s="26" customFormat="1" ht="21" customHeight="1" x14ac:dyDescent="0.7">
      <c r="A24" s="188">
        <v>6</v>
      </c>
      <c r="B24" s="191" t="s">
        <v>46</v>
      </c>
      <c r="C24" s="16" t="s">
        <v>4</v>
      </c>
      <c r="D24" s="16">
        <v>6450603.9000000004</v>
      </c>
      <c r="E24" s="29"/>
      <c r="G24" s="25">
        <v>6</v>
      </c>
      <c r="H24" s="25"/>
      <c r="I24" s="25"/>
      <c r="J24" s="25">
        <v>6</v>
      </c>
      <c r="K24" s="25"/>
      <c r="L24" s="25"/>
      <c r="M24" s="25" t="s">
        <v>63</v>
      </c>
    </row>
    <row r="25" spans="1:13" s="26" customFormat="1" ht="21" customHeight="1" x14ac:dyDescent="0.7">
      <c r="A25" s="189"/>
      <c r="B25" s="192"/>
      <c r="C25" s="57"/>
      <c r="D25" s="57"/>
      <c r="E25" s="58"/>
      <c r="F25" s="59"/>
      <c r="G25" s="59"/>
      <c r="H25" s="59"/>
      <c r="I25" s="59"/>
      <c r="J25" s="59"/>
      <c r="K25" s="59"/>
      <c r="L25" s="59"/>
      <c r="M25" s="59"/>
    </row>
    <row r="26" spans="1:13" s="26" customFormat="1" ht="21" customHeight="1" x14ac:dyDescent="0.7">
      <c r="A26" s="190"/>
      <c r="B26" s="193"/>
      <c r="C26" s="57"/>
      <c r="D26" s="57"/>
      <c r="E26" s="58"/>
      <c r="F26" s="59"/>
      <c r="G26" s="59"/>
      <c r="H26" s="59"/>
      <c r="I26" s="59"/>
      <c r="J26" s="59"/>
      <c r="K26" s="59"/>
      <c r="L26" s="59"/>
      <c r="M26" s="59"/>
    </row>
    <row r="27" spans="1:13" ht="21" customHeight="1" x14ac:dyDescent="0.7">
      <c r="A27" s="194" t="s">
        <v>12</v>
      </c>
      <c r="B27" s="195"/>
      <c r="C27" s="11">
        <f>COUNTA(C24:C26)</f>
        <v>1</v>
      </c>
      <c r="D27" s="11"/>
      <c r="E27" s="34"/>
      <c r="F27" s="20"/>
      <c r="G27" s="20"/>
      <c r="H27" s="20"/>
      <c r="I27" s="20"/>
      <c r="J27" s="20"/>
      <c r="K27" s="20"/>
      <c r="L27" s="20"/>
      <c r="M27" s="20"/>
    </row>
    <row r="28" spans="1:13" s="26" customFormat="1" x14ac:dyDescent="0.7">
      <c r="A28" s="155">
        <v>7</v>
      </c>
      <c r="B28" s="168" t="s">
        <v>74</v>
      </c>
      <c r="C28" s="16" t="s">
        <v>24</v>
      </c>
      <c r="D28" s="16">
        <v>5451305.9000000004</v>
      </c>
      <c r="E28" s="43"/>
      <c r="F28" s="46">
        <v>1052</v>
      </c>
      <c r="G28" s="54"/>
      <c r="H28" s="25"/>
      <c r="I28" s="25">
        <v>1051</v>
      </c>
      <c r="J28" s="25">
        <v>1</v>
      </c>
      <c r="K28" s="25"/>
      <c r="L28" s="25"/>
      <c r="M28" s="46" t="s">
        <v>62</v>
      </c>
    </row>
    <row r="29" spans="1:13" s="26" customFormat="1" x14ac:dyDescent="0.7">
      <c r="A29" s="156"/>
      <c r="B29" s="169"/>
      <c r="C29" s="16" t="s">
        <v>25</v>
      </c>
      <c r="D29" s="16">
        <v>6451302.9000000004</v>
      </c>
      <c r="E29" s="29"/>
      <c r="F29" s="46">
        <v>1103</v>
      </c>
      <c r="G29" s="25"/>
      <c r="H29" s="25">
        <v>479</v>
      </c>
      <c r="I29" s="25">
        <v>213</v>
      </c>
      <c r="J29" s="25">
        <v>411</v>
      </c>
      <c r="K29" s="25"/>
      <c r="L29" s="25"/>
      <c r="M29" s="46" t="s">
        <v>62</v>
      </c>
    </row>
    <row r="30" spans="1:13" s="26" customFormat="1" x14ac:dyDescent="0.7">
      <c r="A30" s="156"/>
      <c r="B30" s="169"/>
      <c r="C30" s="16" t="s">
        <v>28</v>
      </c>
      <c r="D30" s="16">
        <v>6451304.9000000004</v>
      </c>
      <c r="E30" s="29"/>
      <c r="G30" s="25">
        <v>77</v>
      </c>
      <c r="H30" s="25">
        <v>77</v>
      </c>
      <c r="I30" s="25"/>
      <c r="J30" s="25"/>
      <c r="K30" s="25"/>
      <c r="L30" s="25"/>
      <c r="M30" s="25" t="s">
        <v>63</v>
      </c>
    </row>
    <row r="31" spans="1:13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>
        <v>554</v>
      </c>
      <c r="G31" s="25"/>
      <c r="H31" s="25">
        <v>155</v>
      </c>
      <c r="I31" s="25">
        <v>318</v>
      </c>
      <c r="J31" s="25">
        <v>81</v>
      </c>
      <c r="K31" s="25"/>
      <c r="L31" s="25"/>
      <c r="M31" s="46" t="s">
        <v>62</v>
      </c>
    </row>
    <row r="32" spans="1:13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/>
      <c r="G32" s="25">
        <v>259</v>
      </c>
      <c r="H32" s="25">
        <v>71</v>
      </c>
      <c r="I32" s="25">
        <v>179</v>
      </c>
      <c r="J32" s="25">
        <v>9</v>
      </c>
      <c r="K32" s="25"/>
      <c r="L32" s="25"/>
      <c r="M32" s="25" t="s">
        <v>63</v>
      </c>
    </row>
    <row r="33" spans="1:13" x14ac:dyDescent="0.7">
      <c r="A33" s="183" t="s">
        <v>12</v>
      </c>
      <c r="B33" s="184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20"/>
      <c r="L33" s="20"/>
      <c r="M33" s="20"/>
    </row>
    <row r="34" spans="1:13" s="26" customFormat="1" x14ac:dyDescent="0.7">
      <c r="A34" s="188">
        <v>8</v>
      </c>
      <c r="B34" s="191" t="s">
        <v>42</v>
      </c>
      <c r="C34" s="16" t="s">
        <v>26</v>
      </c>
      <c r="D34" s="16">
        <v>5451103.9000000004</v>
      </c>
      <c r="E34" s="43"/>
      <c r="F34" s="62"/>
      <c r="G34" s="25">
        <v>203</v>
      </c>
      <c r="H34" s="25">
        <v>10</v>
      </c>
      <c r="I34" s="25">
        <v>193</v>
      </c>
      <c r="J34" s="25"/>
      <c r="K34" s="25"/>
      <c r="L34" s="25"/>
      <c r="M34" s="25" t="s">
        <v>63</v>
      </c>
    </row>
    <row r="35" spans="1:13" s="26" customFormat="1" x14ac:dyDescent="0.7">
      <c r="A35" s="189"/>
      <c r="B35" s="192"/>
      <c r="C35" s="16" t="s">
        <v>27</v>
      </c>
      <c r="D35" s="16">
        <v>5451107.9000000004</v>
      </c>
      <c r="E35" s="29"/>
      <c r="F35" s="62"/>
      <c r="G35" s="25">
        <v>34</v>
      </c>
      <c r="H35" s="25">
        <v>34</v>
      </c>
      <c r="I35" s="25"/>
      <c r="J35" s="25"/>
      <c r="K35" s="25"/>
      <c r="L35" s="25"/>
      <c r="M35" s="25" t="s">
        <v>63</v>
      </c>
    </row>
    <row r="36" spans="1:13" s="26" customFormat="1" x14ac:dyDescent="0.7">
      <c r="A36" s="190"/>
      <c r="B36" s="193"/>
      <c r="C36" s="30" t="s">
        <v>32</v>
      </c>
      <c r="D36" s="16">
        <v>5451104.9000000004</v>
      </c>
      <c r="E36" s="37"/>
      <c r="F36" s="62"/>
      <c r="G36" s="25">
        <v>23</v>
      </c>
      <c r="H36" s="25"/>
      <c r="I36" s="25">
        <v>23</v>
      </c>
      <c r="J36" s="25"/>
      <c r="K36" s="25"/>
      <c r="L36" s="25"/>
      <c r="M36" s="25" t="s">
        <v>63</v>
      </c>
    </row>
    <row r="37" spans="1:13" x14ac:dyDescent="0.7">
      <c r="A37" s="194" t="s">
        <v>12</v>
      </c>
      <c r="B37" s="195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20"/>
      <c r="L37" s="20"/>
      <c r="M37" s="20"/>
    </row>
    <row r="38" spans="1:13" s="26" customFormat="1" x14ac:dyDescent="0.7">
      <c r="A38" s="188">
        <v>9</v>
      </c>
      <c r="B38" s="191" t="s">
        <v>47</v>
      </c>
      <c r="C38" s="16" t="s">
        <v>33</v>
      </c>
      <c r="D38" s="16">
        <v>6451902.9000000004</v>
      </c>
      <c r="E38" s="29"/>
      <c r="F38" s="62"/>
      <c r="G38" s="25">
        <v>3</v>
      </c>
      <c r="H38" s="25">
        <v>3</v>
      </c>
      <c r="I38" s="25"/>
      <c r="J38" s="25"/>
      <c r="K38" s="25"/>
      <c r="L38" s="25"/>
      <c r="M38" s="25" t="s">
        <v>63</v>
      </c>
    </row>
    <row r="39" spans="1:13" s="26" customFormat="1" x14ac:dyDescent="0.7">
      <c r="A39" s="189"/>
      <c r="B39" s="189"/>
      <c r="C39" s="16" t="s">
        <v>34</v>
      </c>
      <c r="D39" s="16">
        <v>6451904.9000000004</v>
      </c>
      <c r="E39" s="29"/>
      <c r="F39" s="62"/>
      <c r="G39" s="25">
        <v>10</v>
      </c>
      <c r="H39" s="25">
        <v>10</v>
      </c>
      <c r="I39" s="25"/>
      <c r="J39" s="25"/>
      <c r="K39" s="25"/>
      <c r="L39" s="25"/>
      <c r="M39" s="25" t="s">
        <v>63</v>
      </c>
    </row>
    <row r="40" spans="1:13" s="26" customFormat="1" x14ac:dyDescent="0.7">
      <c r="A40" s="190"/>
      <c r="B40" s="190"/>
      <c r="C40" s="16" t="s">
        <v>35</v>
      </c>
      <c r="D40" s="16">
        <v>6451903.9000000004</v>
      </c>
      <c r="E40" s="29"/>
      <c r="F40" s="62"/>
      <c r="G40" s="25">
        <v>3</v>
      </c>
      <c r="H40" s="25">
        <v>3</v>
      </c>
      <c r="I40" s="25"/>
      <c r="J40" s="25"/>
      <c r="K40" s="25"/>
      <c r="L40" s="25"/>
      <c r="M40" s="25" t="s">
        <v>63</v>
      </c>
    </row>
    <row r="41" spans="1:13" x14ac:dyDescent="0.7">
      <c r="A41" s="183" t="s">
        <v>12</v>
      </c>
      <c r="B41" s="184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20"/>
      <c r="L41" s="20"/>
      <c r="M41" s="20"/>
    </row>
    <row r="42" spans="1:13" s="28" customFormat="1" x14ac:dyDescent="0.25">
      <c r="A42" s="188">
        <v>10</v>
      </c>
      <c r="B42" s="191" t="s">
        <v>44</v>
      </c>
      <c r="C42" s="17" t="s">
        <v>67</v>
      </c>
      <c r="D42" s="17">
        <v>5451015.9000000004</v>
      </c>
      <c r="E42" s="35"/>
      <c r="G42" s="27">
        <v>18</v>
      </c>
      <c r="H42" s="27">
        <v>14</v>
      </c>
      <c r="I42" s="27">
        <v>4</v>
      </c>
      <c r="J42" s="45"/>
      <c r="K42" s="45"/>
      <c r="L42" s="45"/>
      <c r="M42" s="25" t="s">
        <v>63</v>
      </c>
    </row>
    <row r="43" spans="1:13" s="28" customFormat="1" x14ac:dyDescent="0.25">
      <c r="A43" s="189"/>
      <c r="B43" s="192"/>
      <c r="C43" s="61" t="s">
        <v>77</v>
      </c>
      <c r="D43" s="61">
        <v>5451001.9000000004</v>
      </c>
      <c r="E43" s="42"/>
      <c r="F43" s="45"/>
      <c r="G43" s="45"/>
      <c r="H43" s="45"/>
      <c r="I43" s="45"/>
      <c r="J43" s="45"/>
      <c r="K43" s="45"/>
      <c r="L43" s="45"/>
      <c r="M43" s="25"/>
    </row>
    <row r="44" spans="1:13" s="28" customFormat="1" ht="21.75" customHeight="1" x14ac:dyDescent="0.25">
      <c r="A44" s="190"/>
      <c r="B44" s="193"/>
      <c r="C44" s="61" t="s">
        <v>18</v>
      </c>
      <c r="D44" s="61">
        <v>6451010.9000000004</v>
      </c>
      <c r="E44" s="42"/>
      <c r="F44" s="45"/>
      <c r="G44" s="45"/>
      <c r="H44" s="45"/>
      <c r="I44" s="45"/>
      <c r="J44" s="45"/>
      <c r="K44" s="45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3</v>
      </c>
      <c r="D45" s="12"/>
      <c r="E45" s="36"/>
      <c r="F45" s="21"/>
      <c r="G45" s="21"/>
      <c r="H45" s="21"/>
      <c r="I45" s="21"/>
      <c r="J45" s="21"/>
      <c r="K45" s="21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117" x14ac:dyDescent="0.25">
      <c r="A47" s="171" t="s">
        <v>12</v>
      </c>
      <c r="B47" s="4" t="s">
        <v>0</v>
      </c>
      <c r="C47" s="4" t="s">
        <v>6</v>
      </c>
      <c r="D47" s="9" t="s">
        <v>76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C41+C37+C33+C27+C23+C20+C15+C11+C7+C45</f>
        <v>31</v>
      </c>
      <c r="D48" s="49">
        <v>117</v>
      </c>
      <c r="E48" s="48">
        <f>SUM(E2:E44)</f>
        <v>92</v>
      </c>
      <c r="F48" s="31">
        <f>SUM(F2:F45)</f>
        <v>2709</v>
      </c>
      <c r="G48" s="31">
        <f>SUM(G2:G45)</f>
        <v>1973</v>
      </c>
      <c r="H48" s="31">
        <f>SUM(H2:H45)</f>
        <v>1365</v>
      </c>
      <c r="I48" s="31">
        <f>SUM(I2:I45)</f>
        <v>2202</v>
      </c>
      <c r="J48" s="31">
        <f>SUM(J2:J45)</f>
        <v>1189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3" x14ac:dyDescent="0.7">
      <c r="D49" s="44"/>
      <c r="G49" s="52" t="s">
        <v>12</v>
      </c>
      <c r="H49" s="40">
        <f>H48*H47</f>
        <v>6825000</v>
      </c>
      <c r="I49" s="40">
        <f>I48*I47</f>
        <v>15414000</v>
      </c>
      <c r="J49" s="40">
        <f>J48*J47</f>
        <v>10701000</v>
      </c>
    </row>
    <row r="50" spans="4:13" x14ac:dyDescent="0.7">
      <c r="D50" s="1" t="s">
        <v>55</v>
      </c>
      <c r="E50" s="50">
        <f>E48+F48+G48</f>
        <v>4774</v>
      </c>
      <c r="F50" s="53" t="s">
        <v>56</v>
      </c>
      <c r="G50" s="52" t="s">
        <v>55</v>
      </c>
      <c r="H50" s="51">
        <f>SUM(H49:J49)</f>
        <v>32940000</v>
      </c>
      <c r="I50" s="53" t="s">
        <v>57</v>
      </c>
    </row>
    <row r="56" spans="4:13" x14ac:dyDescent="0.7">
      <c r="K56" s="23" t="s">
        <v>81</v>
      </c>
      <c r="M56" s="23" t="s">
        <v>82</v>
      </c>
    </row>
  </sheetData>
  <mergeCells count="31">
    <mergeCell ref="A20:B20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9"/>
    <mergeCell ref="B16:B19"/>
    <mergeCell ref="A37:B37"/>
    <mergeCell ref="A21:A22"/>
    <mergeCell ref="B21:B22"/>
    <mergeCell ref="A23:B23"/>
    <mergeCell ref="A24:A26"/>
    <mergeCell ref="B24:B26"/>
    <mergeCell ref="A27:B27"/>
    <mergeCell ref="A28:A32"/>
    <mergeCell ref="B28:B32"/>
    <mergeCell ref="A33:B33"/>
    <mergeCell ref="A34:A36"/>
    <mergeCell ref="B34:B36"/>
    <mergeCell ref="A47:A48"/>
    <mergeCell ref="A38:A40"/>
    <mergeCell ref="B38:B40"/>
    <mergeCell ref="A41:B41"/>
    <mergeCell ref="A42:A44"/>
    <mergeCell ref="B42:B44"/>
    <mergeCell ref="A45:B45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AF28-1898-4517-AA1E-CF9E0999FD98}">
  <dimension ref="A1:M50"/>
  <sheetViews>
    <sheetView zoomScaleNormal="10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RowHeight="24.6" x14ac:dyDescent="0.7"/>
  <cols>
    <col min="1" max="1" width="5.19921875" style="1" customWidth="1"/>
    <col min="2" max="2" width="10.09765625" style="1" bestFit="1" customWidth="1"/>
    <col min="3" max="3" width="16.09765625" style="1" customWidth="1"/>
    <col min="4" max="4" width="11.09765625" style="1" customWidth="1"/>
    <col min="5" max="5" width="11" style="39" customWidth="1"/>
    <col min="6" max="6" width="10.09765625" style="23" bestFit="1" customWidth="1"/>
    <col min="7" max="7" width="9.8984375" style="23" bestFit="1" customWidth="1"/>
    <col min="8" max="9" width="11.59765625" style="23" bestFit="1" customWidth="1"/>
    <col min="10" max="10" width="11.8984375" style="23" bestFit="1" customWidth="1"/>
    <col min="11" max="12" width="5.09765625" style="23" bestFit="1" customWidth="1"/>
    <col min="13" max="13" width="14.59765625" style="23" customWidth="1"/>
  </cols>
  <sheetData>
    <row r="1" spans="1:13" ht="73.8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64</v>
      </c>
      <c r="L1" s="55" t="s">
        <v>65</v>
      </c>
      <c r="M1" s="4" t="s">
        <v>61</v>
      </c>
    </row>
    <row r="2" spans="1:13" s="26" customFormat="1" ht="21.75" customHeight="1" x14ac:dyDescent="0.7">
      <c r="A2" s="188">
        <v>1</v>
      </c>
      <c r="B2" s="191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25"/>
      <c r="L2" s="25"/>
      <c r="M2" s="25" t="s">
        <v>63</v>
      </c>
    </row>
    <row r="3" spans="1:13" s="26" customFormat="1" ht="21.75" customHeight="1" x14ac:dyDescent="0.7">
      <c r="A3" s="189"/>
      <c r="B3" s="189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25"/>
      <c r="L3" s="25"/>
      <c r="M3" s="25" t="s">
        <v>63</v>
      </c>
    </row>
    <row r="4" spans="1:13" s="26" customFormat="1" ht="21.75" customHeight="1" x14ac:dyDescent="0.7">
      <c r="A4" s="189"/>
      <c r="B4" s="189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25"/>
      <c r="L4" s="25"/>
      <c r="M4" s="25" t="s">
        <v>63</v>
      </c>
    </row>
    <row r="5" spans="1:13" s="26" customFormat="1" ht="21.75" customHeight="1" x14ac:dyDescent="0.7">
      <c r="A5" s="189"/>
      <c r="B5" s="189"/>
      <c r="C5" s="24" t="s">
        <v>10</v>
      </c>
      <c r="D5" s="24">
        <v>5451702.9000000004</v>
      </c>
      <c r="E5" s="32"/>
      <c r="F5" s="62"/>
      <c r="G5" s="65">
        <v>323</v>
      </c>
      <c r="H5" s="25">
        <v>29</v>
      </c>
      <c r="I5" s="25">
        <v>1</v>
      </c>
      <c r="J5" s="25">
        <v>293</v>
      </c>
      <c r="K5" s="25"/>
      <c r="L5" s="25"/>
      <c r="M5" s="25" t="s">
        <v>63</v>
      </c>
    </row>
    <row r="6" spans="1:13" s="26" customFormat="1" ht="21.75" customHeight="1" x14ac:dyDescent="0.7">
      <c r="A6" s="189"/>
      <c r="B6" s="189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25"/>
      <c r="L6" s="25"/>
      <c r="M6" s="25" t="s">
        <v>63</v>
      </c>
    </row>
    <row r="7" spans="1:13" ht="21.75" customHeight="1" x14ac:dyDescent="0.7">
      <c r="A7" s="183" t="s">
        <v>12</v>
      </c>
      <c r="B7" s="196"/>
      <c r="C7" s="10">
        <f>COUNTA(C2:C6)</f>
        <v>5</v>
      </c>
      <c r="D7" s="10"/>
      <c r="E7" s="33"/>
      <c r="F7" s="20"/>
      <c r="G7" s="20"/>
      <c r="H7" s="20"/>
      <c r="I7" s="20"/>
      <c r="J7" s="20"/>
      <c r="K7" s="20"/>
      <c r="L7" s="20"/>
      <c r="M7" s="20"/>
    </row>
    <row r="8" spans="1:13" s="26" customFormat="1" ht="21.75" customHeight="1" x14ac:dyDescent="0.7">
      <c r="A8" s="188">
        <v>2</v>
      </c>
      <c r="B8" s="191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25"/>
      <c r="L8" s="25"/>
      <c r="M8" s="25" t="s">
        <v>63</v>
      </c>
    </row>
    <row r="9" spans="1:13" s="26" customFormat="1" ht="21.75" customHeight="1" x14ac:dyDescent="0.7">
      <c r="A9" s="189"/>
      <c r="B9" s="192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25"/>
      <c r="L9" s="25"/>
      <c r="M9" s="25" t="s">
        <v>63</v>
      </c>
    </row>
    <row r="10" spans="1:13" s="26" customFormat="1" ht="21.75" customHeight="1" x14ac:dyDescent="0.7">
      <c r="A10" s="190"/>
      <c r="B10" s="193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25"/>
      <c r="L10" s="25"/>
      <c r="M10" s="25" t="s">
        <v>63</v>
      </c>
    </row>
    <row r="11" spans="1:13" ht="21.75" customHeight="1" x14ac:dyDescent="0.7">
      <c r="A11" s="183" t="s">
        <v>12</v>
      </c>
      <c r="B11" s="184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20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27"/>
      <c r="L12" s="27"/>
      <c r="M12" s="25" t="s">
        <v>63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27"/>
      <c r="L13" s="27"/>
      <c r="M13" s="25" t="s">
        <v>63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>
        <v>88</v>
      </c>
      <c r="F14" s="27"/>
      <c r="G14" s="27"/>
      <c r="H14" s="27"/>
      <c r="I14" s="27"/>
      <c r="J14" s="27"/>
      <c r="K14" s="27"/>
      <c r="L14" s="27"/>
      <c r="M14" s="45" t="s">
        <v>75</v>
      </c>
    </row>
    <row r="15" spans="1:13" s="7" customFormat="1" x14ac:dyDescent="0.25">
      <c r="A15" s="183" t="s">
        <v>12</v>
      </c>
      <c r="B15" s="184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21"/>
      <c r="L15" s="21"/>
      <c r="M15" s="21"/>
    </row>
    <row r="16" spans="1:13" s="26" customFormat="1" ht="21.75" customHeight="1" x14ac:dyDescent="0.7">
      <c r="A16" s="188">
        <v>4</v>
      </c>
      <c r="B16" s="191" t="s">
        <v>45</v>
      </c>
      <c r="C16" s="16" t="s">
        <v>3</v>
      </c>
      <c r="D16" s="16">
        <v>5451801.9000000004</v>
      </c>
      <c r="E16" s="43"/>
      <c r="F16" s="62"/>
      <c r="G16" s="25">
        <v>85</v>
      </c>
      <c r="H16" s="25">
        <v>85</v>
      </c>
      <c r="I16" s="25"/>
      <c r="J16" s="25"/>
      <c r="K16" s="25"/>
      <c r="L16" s="25"/>
      <c r="M16" s="25" t="s">
        <v>63</v>
      </c>
    </row>
    <row r="17" spans="1:13" s="26" customFormat="1" ht="21.75" customHeight="1" x14ac:dyDescent="0.7">
      <c r="A17" s="189"/>
      <c r="B17" s="192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25"/>
      <c r="L17" s="25"/>
      <c r="M17" s="25" t="s">
        <v>63</v>
      </c>
    </row>
    <row r="18" spans="1:13" s="26" customFormat="1" ht="21.75" customHeight="1" x14ac:dyDescent="0.7">
      <c r="A18" s="189"/>
      <c r="B18" s="192"/>
      <c r="C18" s="16" t="s">
        <v>20</v>
      </c>
      <c r="D18" s="16">
        <v>6451805.9000000004</v>
      </c>
      <c r="E18" s="29"/>
      <c r="F18" s="62"/>
      <c r="G18" s="25">
        <v>303</v>
      </c>
      <c r="H18" s="25">
        <v>37</v>
      </c>
      <c r="I18" s="25">
        <v>8</v>
      </c>
      <c r="J18" s="25">
        <v>258</v>
      </c>
      <c r="K18" s="25"/>
      <c r="L18" s="25"/>
      <c r="M18" s="25" t="s">
        <v>63</v>
      </c>
    </row>
    <row r="19" spans="1:13" s="26" customFormat="1" ht="21.75" customHeight="1" x14ac:dyDescent="0.7">
      <c r="A19" s="190"/>
      <c r="B19" s="193"/>
      <c r="C19" s="57"/>
      <c r="D19" s="57"/>
      <c r="E19" s="58"/>
      <c r="F19" s="59"/>
      <c r="G19" s="59"/>
      <c r="H19" s="59"/>
      <c r="I19" s="59"/>
      <c r="J19" s="59"/>
      <c r="K19" s="59"/>
      <c r="L19" s="59"/>
      <c r="M19" s="59"/>
    </row>
    <row r="20" spans="1:13" ht="21.75" customHeight="1" x14ac:dyDescent="0.7">
      <c r="A20" s="183" t="s">
        <v>12</v>
      </c>
      <c r="B20" s="184"/>
      <c r="C20" s="11">
        <f>COUNTA(C16:C19)</f>
        <v>3</v>
      </c>
      <c r="D20" s="11"/>
      <c r="E20" s="34"/>
      <c r="F20" s="20"/>
      <c r="G20" s="20"/>
      <c r="H20" s="20"/>
      <c r="I20" s="20"/>
      <c r="J20" s="20"/>
      <c r="K20" s="20"/>
      <c r="L20" s="20"/>
      <c r="M20" s="20"/>
    </row>
    <row r="21" spans="1:13" s="26" customFormat="1" ht="21.75" customHeight="1" x14ac:dyDescent="0.7">
      <c r="A21" s="188">
        <v>5</v>
      </c>
      <c r="B21" s="191" t="s">
        <v>40</v>
      </c>
      <c r="C21" s="16" t="s">
        <v>21</v>
      </c>
      <c r="D21" s="16">
        <v>6450807.9000000004</v>
      </c>
      <c r="E21" s="29"/>
      <c r="F21" s="62"/>
      <c r="G21" s="25">
        <v>39</v>
      </c>
      <c r="H21" s="25"/>
      <c r="I21" s="25">
        <v>29</v>
      </c>
      <c r="J21" s="25">
        <v>10</v>
      </c>
      <c r="K21" s="25"/>
      <c r="L21" s="25"/>
      <c r="M21" s="25" t="s">
        <v>63</v>
      </c>
    </row>
    <row r="22" spans="1:13" s="26" customFormat="1" ht="21.75" customHeight="1" x14ac:dyDescent="0.7">
      <c r="A22" s="190"/>
      <c r="B22" s="193"/>
      <c r="C22" s="16" t="s">
        <v>22</v>
      </c>
      <c r="D22" s="16">
        <v>6450808.9000000004</v>
      </c>
      <c r="E22" s="29"/>
      <c r="G22" s="25">
        <v>20</v>
      </c>
      <c r="H22" s="25"/>
      <c r="I22" s="25">
        <v>11</v>
      </c>
      <c r="J22" s="25">
        <v>9</v>
      </c>
      <c r="K22" s="25"/>
      <c r="L22" s="25"/>
      <c r="M22" s="25" t="s">
        <v>63</v>
      </c>
    </row>
    <row r="23" spans="1:13" ht="21.75" customHeight="1" x14ac:dyDescent="0.7">
      <c r="A23" s="183" t="s">
        <v>12</v>
      </c>
      <c r="B23" s="184"/>
      <c r="C23" s="11">
        <f>COUNTA(C21:C22)</f>
        <v>2</v>
      </c>
      <c r="D23" s="11"/>
      <c r="E23" s="34"/>
      <c r="F23" s="20"/>
      <c r="G23" s="20"/>
      <c r="H23" s="20"/>
      <c r="I23" s="20"/>
      <c r="J23" s="20"/>
      <c r="K23" s="20"/>
      <c r="L23" s="20"/>
      <c r="M23" s="20"/>
    </row>
    <row r="24" spans="1:13" s="26" customFormat="1" ht="21" customHeight="1" x14ac:dyDescent="0.7">
      <c r="A24" s="188">
        <v>6</v>
      </c>
      <c r="B24" s="191" t="s">
        <v>46</v>
      </c>
      <c r="C24" s="16" t="s">
        <v>4</v>
      </c>
      <c r="D24" s="16">
        <v>6450603.9000000004</v>
      </c>
      <c r="E24" s="29"/>
      <c r="G24" s="25">
        <v>6</v>
      </c>
      <c r="H24" s="25"/>
      <c r="I24" s="25"/>
      <c r="J24" s="25">
        <v>6</v>
      </c>
      <c r="K24" s="25"/>
      <c r="L24" s="25"/>
      <c r="M24" s="25" t="s">
        <v>63</v>
      </c>
    </row>
    <row r="25" spans="1:13" s="26" customFormat="1" ht="21" customHeight="1" x14ac:dyDescent="0.7">
      <c r="A25" s="189"/>
      <c r="B25" s="192"/>
      <c r="C25" s="57"/>
      <c r="D25" s="57"/>
      <c r="E25" s="58"/>
      <c r="F25" s="59"/>
      <c r="G25" s="59"/>
      <c r="H25" s="59"/>
      <c r="I25" s="59"/>
      <c r="J25" s="59"/>
      <c r="K25" s="59"/>
      <c r="L25" s="59"/>
      <c r="M25" s="59"/>
    </row>
    <row r="26" spans="1:13" s="26" customFormat="1" ht="21" customHeight="1" x14ac:dyDescent="0.7">
      <c r="A26" s="190"/>
      <c r="B26" s="193"/>
      <c r="C26" s="57"/>
      <c r="D26" s="57"/>
      <c r="E26" s="58"/>
      <c r="F26" s="59"/>
      <c r="G26" s="59"/>
      <c r="H26" s="59"/>
      <c r="I26" s="59"/>
      <c r="J26" s="59"/>
      <c r="K26" s="59"/>
      <c r="L26" s="59"/>
      <c r="M26" s="59"/>
    </row>
    <row r="27" spans="1:13" ht="21" customHeight="1" x14ac:dyDescent="0.7">
      <c r="A27" s="194" t="s">
        <v>12</v>
      </c>
      <c r="B27" s="195"/>
      <c r="C27" s="11">
        <f>COUNTA(C24:C26)</f>
        <v>1</v>
      </c>
      <c r="D27" s="11"/>
      <c r="E27" s="34"/>
      <c r="F27" s="20"/>
      <c r="G27" s="20"/>
      <c r="H27" s="20"/>
      <c r="I27" s="20"/>
      <c r="J27" s="20"/>
      <c r="K27" s="20"/>
      <c r="L27" s="20"/>
      <c r="M27" s="20"/>
    </row>
    <row r="28" spans="1:13" s="26" customFormat="1" x14ac:dyDescent="0.7">
      <c r="A28" s="155">
        <v>7</v>
      </c>
      <c r="B28" s="168" t="s">
        <v>74</v>
      </c>
      <c r="C28" s="16" t="s">
        <v>24</v>
      </c>
      <c r="D28" s="16">
        <v>5451305.9000000004</v>
      </c>
      <c r="E28" s="43"/>
      <c r="F28" s="46">
        <v>1016</v>
      </c>
      <c r="G28" s="54"/>
      <c r="H28" s="25"/>
      <c r="I28" s="25">
        <v>1014</v>
      </c>
      <c r="J28" s="25">
        <v>2</v>
      </c>
      <c r="K28" s="25"/>
      <c r="L28" s="25"/>
      <c r="M28" s="46" t="s">
        <v>62</v>
      </c>
    </row>
    <row r="29" spans="1:13" s="26" customFormat="1" x14ac:dyDescent="0.7">
      <c r="A29" s="156"/>
      <c r="B29" s="169"/>
      <c r="C29" s="16" t="s">
        <v>25</v>
      </c>
      <c r="D29" s="16">
        <v>6451302.9000000004</v>
      </c>
      <c r="E29" s="29"/>
      <c r="F29" s="46">
        <v>1103</v>
      </c>
      <c r="G29" s="25"/>
      <c r="H29" s="25">
        <v>496</v>
      </c>
      <c r="I29" s="25">
        <v>241</v>
      </c>
      <c r="J29" s="25">
        <v>357</v>
      </c>
      <c r="K29" s="25"/>
      <c r="L29" s="25"/>
      <c r="M29" s="46" t="s">
        <v>62</v>
      </c>
    </row>
    <row r="30" spans="1:13" s="26" customFormat="1" x14ac:dyDescent="0.7">
      <c r="A30" s="156"/>
      <c r="B30" s="169"/>
      <c r="C30" s="16" t="s">
        <v>28</v>
      </c>
      <c r="D30" s="16">
        <v>6451304.9000000004</v>
      </c>
      <c r="E30" s="29"/>
      <c r="G30" s="25">
        <v>77</v>
      </c>
      <c r="H30" s="25">
        <v>77</v>
      </c>
      <c r="I30" s="25"/>
      <c r="J30" s="25"/>
      <c r="K30" s="25"/>
      <c r="L30" s="25"/>
      <c r="M30" s="25" t="s">
        <v>63</v>
      </c>
    </row>
    <row r="31" spans="1:13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>
        <v>548</v>
      </c>
      <c r="G31" s="25"/>
      <c r="H31" s="25">
        <v>151</v>
      </c>
      <c r="I31" s="25">
        <v>313</v>
      </c>
      <c r="J31" s="25">
        <v>84</v>
      </c>
      <c r="K31" s="25"/>
      <c r="L31" s="25"/>
      <c r="M31" s="46" t="s">
        <v>62</v>
      </c>
    </row>
    <row r="32" spans="1:13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>
        <v>220</v>
      </c>
      <c r="G32" s="25"/>
      <c r="H32" s="25">
        <v>53</v>
      </c>
      <c r="I32" s="25">
        <v>167</v>
      </c>
      <c r="J32" s="25"/>
      <c r="K32" s="25"/>
      <c r="L32" s="25"/>
      <c r="M32" s="46" t="s">
        <v>62</v>
      </c>
    </row>
    <row r="33" spans="1:13" x14ac:dyDescent="0.7">
      <c r="A33" s="183" t="s">
        <v>12</v>
      </c>
      <c r="B33" s="184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20"/>
      <c r="L33" s="20"/>
      <c r="M33" s="20"/>
    </row>
    <row r="34" spans="1:13" s="26" customFormat="1" x14ac:dyDescent="0.7">
      <c r="A34" s="188">
        <v>8</v>
      </c>
      <c r="B34" s="191" t="s">
        <v>42</v>
      </c>
      <c r="C34" s="16" t="s">
        <v>26</v>
      </c>
      <c r="D34" s="16">
        <v>5451103.9000000004</v>
      </c>
      <c r="E34" s="43"/>
      <c r="F34" s="62"/>
      <c r="G34" s="25">
        <v>203</v>
      </c>
      <c r="H34" s="25">
        <v>10</v>
      </c>
      <c r="I34" s="25">
        <v>193</v>
      </c>
      <c r="J34" s="25"/>
      <c r="K34" s="25"/>
      <c r="L34" s="25"/>
      <c r="M34" s="25" t="s">
        <v>63</v>
      </c>
    </row>
    <row r="35" spans="1:13" s="26" customFormat="1" x14ac:dyDescent="0.7">
      <c r="A35" s="189"/>
      <c r="B35" s="192"/>
      <c r="C35" s="16" t="s">
        <v>27</v>
      </c>
      <c r="D35" s="16">
        <v>5451107.9000000004</v>
      </c>
      <c r="E35" s="29"/>
      <c r="F35" s="62"/>
      <c r="G35" s="25">
        <v>34</v>
      </c>
      <c r="H35" s="25">
        <v>34</v>
      </c>
      <c r="I35" s="25"/>
      <c r="J35" s="25"/>
      <c r="K35" s="25"/>
      <c r="L35" s="25"/>
      <c r="M35" s="25" t="s">
        <v>63</v>
      </c>
    </row>
    <row r="36" spans="1:13" s="26" customFormat="1" x14ac:dyDescent="0.7">
      <c r="A36" s="190"/>
      <c r="B36" s="193"/>
      <c r="C36" s="30" t="s">
        <v>32</v>
      </c>
      <c r="D36" s="16">
        <v>5451104.9000000004</v>
      </c>
      <c r="E36" s="37"/>
      <c r="F36" s="62"/>
      <c r="G36" s="25">
        <v>23</v>
      </c>
      <c r="H36" s="25"/>
      <c r="I36" s="25">
        <v>23</v>
      </c>
      <c r="J36" s="25"/>
      <c r="K36" s="25"/>
      <c r="L36" s="25"/>
      <c r="M36" s="25" t="s">
        <v>63</v>
      </c>
    </row>
    <row r="37" spans="1:13" x14ac:dyDescent="0.7">
      <c r="A37" s="194" t="s">
        <v>12</v>
      </c>
      <c r="B37" s="195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20"/>
      <c r="L37" s="20"/>
      <c r="M37" s="20"/>
    </row>
    <row r="38" spans="1:13" s="26" customFormat="1" x14ac:dyDescent="0.7">
      <c r="A38" s="188">
        <v>9</v>
      </c>
      <c r="B38" s="191" t="s">
        <v>47</v>
      </c>
      <c r="C38" s="16" t="s">
        <v>33</v>
      </c>
      <c r="D38" s="16">
        <v>6451902.9000000004</v>
      </c>
      <c r="E38" s="29"/>
      <c r="F38" s="62"/>
      <c r="G38" s="25">
        <v>3</v>
      </c>
      <c r="H38" s="25">
        <v>3</v>
      </c>
      <c r="I38" s="25"/>
      <c r="J38" s="25"/>
      <c r="K38" s="25"/>
      <c r="L38" s="25"/>
      <c r="M38" s="25" t="s">
        <v>63</v>
      </c>
    </row>
    <row r="39" spans="1:13" s="26" customFormat="1" x14ac:dyDescent="0.7">
      <c r="A39" s="189"/>
      <c r="B39" s="189"/>
      <c r="C39" s="16" t="s">
        <v>34</v>
      </c>
      <c r="D39" s="16">
        <v>6451904.9000000004</v>
      </c>
      <c r="E39" s="29"/>
      <c r="F39" s="62"/>
      <c r="G39" s="25">
        <v>10</v>
      </c>
      <c r="H39" s="25">
        <v>10</v>
      </c>
      <c r="I39" s="25"/>
      <c r="J39" s="25"/>
      <c r="K39" s="25"/>
      <c r="L39" s="25"/>
      <c r="M39" s="25" t="s">
        <v>63</v>
      </c>
    </row>
    <row r="40" spans="1:13" s="26" customFormat="1" x14ac:dyDescent="0.7">
      <c r="A40" s="190"/>
      <c r="B40" s="190"/>
      <c r="C40" s="16" t="s">
        <v>35</v>
      </c>
      <c r="D40" s="16">
        <v>6451903.9000000004</v>
      </c>
      <c r="E40" s="29"/>
      <c r="F40" s="62"/>
      <c r="G40" s="25">
        <v>3</v>
      </c>
      <c r="H40" s="25">
        <v>3</v>
      </c>
      <c r="I40" s="25"/>
      <c r="J40" s="25"/>
      <c r="K40" s="25"/>
      <c r="L40" s="25"/>
      <c r="M40" s="25" t="s">
        <v>63</v>
      </c>
    </row>
    <row r="41" spans="1:13" x14ac:dyDescent="0.7">
      <c r="A41" s="183" t="s">
        <v>12</v>
      </c>
      <c r="B41" s="184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20"/>
      <c r="L41" s="20"/>
      <c r="M41" s="20"/>
    </row>
    <row r="42" spans="1:13" s="28" customFormat="1" x14ac:dyDescent="0.25">
      <c r="A42" s="188">
        <v>10</v>
      </c>
      <c r="B42" s="191" t="s">
        <v>44</v>
      </c>
      <c r="C42" s="17" t="s">
        <v>67</v>
      </c>
      <c r="D42" s="17">
        <v>5451015.9000000004</v>
      </c>
      <c r="E42" s="35"/>
      <c r="G42" s="27">
        <v>18</v>
      </c>
      <c r="H42" s="27">
        <v>14</v>
      </c>
      <c r="I42" s="27">
        <v>4</v>
      </c>
      <c r="J42" s="45"/>
      <c r="K42" s="45"/>
      <c r="L42" s="45"/>
      <c r="M42" s="25" t="s">
        <v>63</v>
      </c>
    </row>
    <row r="43" spans="1:13" s="28" customFormat="1" x14ac:dyDescent="0.25">
      <c r="A43" s="189"/>
      <c r="B43" s="192"/>
      <c r="C43" s="61" t="s">
        <v>77</v>
      </c>
      <c r="D43" s="61">
        <v>5451001.9000000004</v>
      </c>
      <c r="E43" s="42"/>
      <c r="F43" s="45"/>
      <c r="G43" s="45"/>
      <c r="H43" s="45"/>
      <c r="I43" s="45"/>
      <c r="J43" s="45"/>
      <c r="K43" s="45"/>
      <c r="L43" s="45"/>
      <c r="M43" s="25"/>
    </row>
    <row r="44" spans="1:13" s="28" customFormat="1" ht="21.75" customHeight="1" x14ac:dyDescent="0.25">
      <c r="A44" s="190"/>
      <c r="B44" s="193"/>
      <c r="C44" s="61" t="s">
        <v>18</v>
      </c>
      <c r="D44" s="61">
        <v>6451010.9000000004</v>
      </c>
      <c r="E44" s="42"/>
      <c r="F44" s="45"/>
      <c r="G44" s="45"/>
      <c r="H44" s="45"/>
      <c r="I44" s="45"/>
      <c r="J44" s="45"/>
      <c r="K44" s="45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3</v>
      </c>
      <c r="D45" s="12"/>
      <c r="E45" s="36"/>
      <c r="F45" s="21"/>
      <c r="G45" s="21"/>
      <c r="H45" s="21"/>
      <c r="I45" s="21"/>
      <c r="J45" s="21"/>
      <c r="K45" s="21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73.8" x14ac:dyDescent="0.25">
      <c r="A47" s="171" t="s">
        <v>12</v>
      </c>
      <c r="B47" s="4" t="s">
        <v>0</v>
      </c>
      <c r="C47" s="4" t="s">
        <v>6</v>
      </c>
      <c r="D47" s="9" t="s">
        <v>76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C41+C37+C33+C27+C23+C20+C15+C11+C7+C45</f>
        <v>31</v>
      </c>
      <c r="D48" s="49">
        <v>117</v>
      </c>
      <c r="E48" s="48">
        <f>SUM(E2:E44)</f>
        <v>88</v>
      </c>
      <c r="F48" s="31">
        <f>SUM(F2:F45)</f>
        <v>2887</v>
      </c>
      <c r="G48" s="31">
        <f>SUM(G2:G45)</f>
        <v>1788</v>
      </c>
      <c r="H48" s="31">
        <f>SUM(H2:H45)</f>
        <v>1361</v>
      </c>
      <c r="I48" s="31">
        <f>SUM(I2:I45)</f>
        <v>2177</v>
      </c>
      <c r="J48" s="31">
        <f>SUM(J2:J45)</f>
        <v>1128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0" x14ac:dyDescent="0.7">
      <c r="D49" s="44"/>
      <c r="G49" s="52" t="s">
        <v>12</v>
      </c>
      <c r="H49" s="40">
        <f>H48*H47</f>
        <v>6805000</v>
      </c>
      <c r="I49" s="40">
        <f>I48*I47</f>
        <v>15239000</v>
      </c>
      <c r="J49" s="40">
        <f>J48*J47</f>
        <v>10152000</v>
      </c>
    </row>
    <row r="50" spans="4:10" x14ac:dyDescent="0.7">
      <c r="D50" s="1" t="s">
        <v>55</v>
      </c>
      <c r="E50" s="50">
        <f>E48+F48+G48</f>
        <v>4763</v>
      </c>
      <c r="F50" s="53" t="s">
        <v>56</v>
      </c>
      <c r="G50" s="52" t="s">
        <v>55</v>
      </c>
      <c r="H50" s="51">
        <f>SUM(H49:J49)</f>
        <v>32196000</v>
      </c>
      <c r="I50" s="53" t="s">
        <v>57</v>
      </c>
    </row>
  </sheetData>
  <mergeCells count="31">
    <mergeCell ref="A47:A48"/>
    <mergeCell ref="A38:A40"/>
    <mergeCell ref="B38:B40"/>
    <mergeCell ref="A41:B41"/>
    <mergeCell ref="A42:A44"/>
    <mergeCell ref="B42:B44"/>
    <mergeCell ref="A45:B45"/>
    <mergeCell ref="A37:B37"/>
    <mergeCell ref="A21:A22"/>
    <mergeCell ref="B21:B22"/>
    <mergeCell ref="A23:B23"/>
    <mergeCell ref="A24:A26"/>
    <mergeCell ref="B24:B26"/>
    <mergeCell ref="A27:B27"/>
    <mergeCell ref="A28:A32"/>
    <mergeCell ref="B28:B32"/>
    <mergeCell ref="A33:B33"/>
    <mergeCell ref="A34:A36"/>
    <mergeCell ref="B34:B36"/>
    <mergeCell ref="A20:B20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9"/>
    <mergeCell ref="B16:B19"/>
  </mergeCells>
  <pageMargins left="0.25" right="0.25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zoomScaleNormal="10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G21" sqref="G21"/>
    </sheetView>
  </sheetViews>
  <sheetFormatPr defaultRowHeight="24.6" x14ac:dyDescent="0.7"/>
  <cols>
    <col min="1" max="1" width="5.19921875" style="1" customWidth="1"/>
    <col min="2" max="2" width="10.09765625" style="1" bestFit="1" customWidth="1"/>
    <col min="3" max="3" width="16.09765625" style="1" customWidth="1"/>
    <col min="4" max="4" width="11.09765625" style="1" customWidth="1"/>
    <col min="5" max="5" width="11" style="39" customWidth="1"/>
    <col min="6" max="6" width="10.09765625" style="23" bestFit="1" customWidth="1"/>
    <col min="7" max="7" width="9.8984375" style="23" bestFit="1" customWidth="1"/>
    <col min="8" max="9" width="11.59765625" style="23" bestFit="1" customWidth="1"/>
    <col min="10" max="10" width="11.8984375" style="23" bestFit="1" customWidth="1"/>
    <col min="11" max="12" width="5.09765625" style="23" bestFit="1" customWidth="1"/>
    <col min="13" max="13" width="14.59765625" style="23" customWidth="1"/>
    <col min="14" max="14" width="10.8984375" bestFit="1" customWidth="1"/>
    <col min="15" max="15" width="9.8984375" bestFit="1" customWidth="1"/>
  </cols>
  <sheetData>
    <row r="1" spans="1:15" ht="73.8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64</v>
      </c>
      <c r="L1" s="55" t="s">
        <v>65</v>
      </c>
      <c r="M1" s="4" t="s">
        <v>61</v>
      </c>
    </row>
    <row r="2" spans="1:15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25">
        <v>30</v>
      </c>
      <c r="G2" s="25" t="s">
        <v>60</v>
      </c>
      <c r="H2" s="25">
        <v>30</v>
      </c>
      <c r="I2" s="25"/>
      <c r="J2" s="25"/>
      <c r="K2" s="25"/>
      <c r="L2" s="25"/>
      <c r="M2" s="25" t="s">
        <v>63</v>
      </c>
    </row>
    <row r="3" spans="1:15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46">
        <v>108</v>
      </c>
      <c r="G3" s="25"/>
      <c r="H3" s="25"/>
      <c r="I3" s="25">
        <v>2</v>
      </c>
      <c r="J3" s="25">
        <v>106</v>
      </c>
      <c r="K3" s="25"/>
      <c r="L3" s="25"/>
      <c r="M3" s="46" t="s">
        <v>62</v>
      </c>
      <c r="N3" s="26" t="s">
        <v>72</v>
      </c>
    </row>
    <row r="4" spans="1:15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46">
        <v>246</v>
      </c>
      <c r="G4" s="25"/>
      <c r="H4" s="25">
        <v>119</v>
      </c>
      <c r="I4" s="25">
        <v>127</v>
      </c>
      <c r="J4" s="25"/>
      <c r="K4" s="25"/>
      <c r="L4" s="25"/>
      <c r="M4" s="46" t="s">
        <v>62</v>
      </c>
      <c r="N4" s="26" t="s">
        <v>73</v>
      </c>
      <c r="O4" s="26">
        <v>623476411</v>
      </c>
    </row>
    <row r="5" spans="1:15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25">
        <v>323</v>
      </c>
      <c r="G5" s="25" t="s">
        <v>60</v>
      </c>
      <c r="H5" s="25">
        <v>29</v>
      </c>
      <c r="I5" s="25">
        <v>1</v>
      </c>
      <c r="J5" s="25">
        <v>293</v>
      </c>
      <c r="K5" s="25"/>
      <c r="L5" s="25"/>
      <c r="M5" s="25" t="s">
        <v>63</v>
      </c>
    </row>
    <row r="6" spans="1:15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25">
        <v>1</v>
      </c>
      <c r="G6" s="25" t="s">
        <v>60</v>
      </c>
      <c r="H6" s="25"/>
      <c r="I6" s="25">
        <v>1</v>
      </c>
      <c r="J6" s="25"/>
      <c r="K6" s="25"/>
      <c r="L6" s="25"/>
      <c r="M6" s="25" t="s">
        <v>63</v>
      </c>
    </row>
    <row r="7" spans="1:15" ht="21.75" customHeight="1" x14ac:dyDescent="0.7">
      <c r="A7" s="183" t="s">
        <v>12</v>
      </c>
      <c r="B7" s="196"/>
      <c r="C7" s="10">
        <f>COUNTA(C2:C6)</f>
        <v>5</v>
      </c>
      <c r="D7" s="10"/>
      <c r="E7" s="33"/>
      <c r="F7" s="20"/>
      <c r="G7" s="20"/>
      <c r="H7" s="20"/>
      <c r="I7" s="20"/>
      <c r="J7" s="20"/>
      <c r="K7" s="20"/>
      <c r="L7" s="20"/>
      <c r="M7" s="20"/>
    </row>
    <row r="8" spans="1:15" s="26" customFormat="1" ht="21.75" customHeight="1" x14ac:dyDescent="0.7">
      <c r="A8" s="188">
        <v>2</v>
      </c>
      <c r="B8" s="191" t="s">
        <v>43</v>
      </c>
      <c r="C8" s="16" t="s">
        <v>1</v>
      </c>
      <c r="D8" s="16">
        <v>6450506.9000000004</v>
      </c>
      <c r="E8" s="29"/>
      <c r="F8" s="25">
        <v>8</v>
      </c>
      <c r="G8" s="25" t="s">
        <v>60</v>
      </c>
      <c r="H8" s="25">
        <v>8</v>
      </c>
      <c r="I8" s="25"/>
      <c r="J8" s="25"/>
      <c r="K8" s="25"/>
      <c r="L8" s="25"/>
      <c r="M8" s="25" t="s">
        <v>63</v>
      </c>
    </row>
    <row r="9" spans="1:15" s="26" customFormat="1" ht="21.75" customHeight="1" x14ac:dyDescent="0.7">
      <c r="A9" s="189"/>
      <c r="B9" s="192"/>
      <c r="C9" s="16" t="s">
        <v>13</v>
      </c>
      <c r="D9" s="16">
        <v>5450501.9000000004</v>
      </c>
      <c r="E9" s="29"/>
      <c r="F9" s="25">
        <v>13</v>
      </c>
      <c r="G9" s="25" t="s">
        <v>60</v>
      </c>
      <c r="H9" s="25">
        <v>13</v>
      </c>
      <c r="I9" s="25"/>
      <c r="J9" s="25"/>
      <c r="K9" s="25"/>
      <c r="L9" s="25"/>
      <c r="M9" s="25" t="s">
        <v>63</v>
      </c>
    </row>
    <row r="10" spans="1:15" s="26" customFormat="1" ht="21.75" customHeight="1" x14ac:dyDescent="0.7">
      <c r="A10" s="190"/>
      <c r="B10" s="193"/>
      <c r="C10" s="16" t="s">
        <v>14</v>
      </c>
      <c r="D10" s="16">
        <v>6450510.9000000004</v>
      </c>
      <c r="E10" s="29"/>
      <c r="F10" s="25">
        <v>3</v>
      </c>
      <c r="G10" s="25" t="s">
        <v>60</v>
      </c>
      <c r="H10" s="25">
        <v>3</v>
      </c>
      <c r="I10" s="25"/>
      <c r="J10" s="25"/>
      <c r="K10" s="25"/>
      <c r="L10" s="25"/>
      <c r="M10" s="25" t="s">
        <v>63</v>
      </c>
    </row>
    <row r="11" spans="1:15" ht="21.75" customHeight="1" x14ac:dyDescent="0.7">
      <c r="A11" s="183" t="s">
        <v>12</v>
      </c>
      <c r="B11" s="184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20"/>
      <c r="L11" s="20"/>
      <c r="M11" s="20"/>
    </row>
    <row r="12" spans="1:15" s="28" customFormat="1" ht="24" customHeigh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27">
        <v>8</v>
      </c>
      <c r="G12" s="27" t="s">
        <v>60</v>
      </c>
      <c r="H12" s="27">
        <v>8</v>
      </c>
      <c r="I12" s="27"/>
      <c r="J12" s="27"/>
      <c r="K12" s="27"/>
      <c r="L12" s="27"/>
      <c r="M12" s="25" t="s">
        <v>63</v>
      </c>
    </row>
    <row r="13" spans="1:15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27">
        <v>178</v>
      </c>
      <c r="G13" s="27" t="s">
        <v>60</v>
      </c>
      <c r="H13" s="27">
        <v>178</v>
      </c>
      <c r="I13" s="27"/>
      <c r="J13" s="27"/>
      <c r="K13" s="27"/>
      <c r="L13" s="27"/>
      <c r="M13" s="25" t="s">
        <v>63</v>
      </c>
    </row>
    <row r="14" spans="1:15" s="28" customFormat="1" x14ac:dyDescent="0.25">
      <c r="A14" s="159"/>
      <c r="B14" s="159"/>
      <c r="C14" s="17" t="s">
        <v>30</v>
      </c>
      <c r="D14" s="17">
        <v>6452004.9000000004</v>
      </c>
      <c r="E14" s="42">
        <v>71</v>
      </c>
      <c r="F14" s="27"/>
      <c r="G14" s="27"/>
      <c r="H14" s="27"/>
      <c r="I14" s="27"/>
      <c r="J14" s="27"/>
      <c r="K14" s="27"/>
      <c r="L14" s="27"/>
      <c r="M14" s="45" t="s">
        <v>78</v>
      </c>
    </row>
    <row r="15" spans="1:15" s="7" customFormat="1" x14ac:dyDescent="0.25">
      <c r="A15" s="183" t="s">
        <v>12</v>
      </c>
      <c r="B15" s="184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21"/>
      <c r="L15" s="21"/>
      <c r="M15" s="21"/>
    </row>
    <row r="16" spans="1:15" s="26" customFormat="1" ht="21.75" customHeight="1" x14ac:dyDescent="0.7">
      <c r="A16" s="155">
        <v>4</v>
      </c>
      <c r="B16" s="157" t="s">
        <v>45</v>
      </c>
      <c r="C16" s="16" t="s">
        <v>3</v>
      </c>
      <c r="D16" s="16">
        <v>5451801.9000000004</v>
      </c>
      <c r="E16" s="43">
        <v>81</v>
      </c>
      <c r="F16" s="46"/>
      <c r="G16" s="25"/>
      <c r="H16" s="25"/>
      <c r="I16" s="25"/>
      <c r="J16" s="25"/>
      <c r="K16" s="25"/>
      <c r="L16" s="25"/>
      <c r="M16" s="45" t="s">
        <v>78</v>
      </c>
    </row>
    <row r="17" spans="1:14" s="26" customFormat="1" ht="21.75" customHeight="1" x14ac:dyDescent="0.7">
      <c r="A17" s="156"/>
      <c r="B17" s="160"/>
      <c r="C17" s="16" t="s">
        <v>19</v>
      </c>
      <c r="D17" s="16">
        <v>6451804.9000000004</v>
      </c>
      <c r="E17" s="29"/>
      <c r="F17" s="46">
        <v>43</v>
      </c>
      <c r="G17" s="25"/>
      <c r="H17" s="25"/>
      <c r="I17" s="25">
        <v>43</v>
      </c>
      <c r="J17" s="25"/>
      <c r="K17" s="25"/>
      <c r="L17" s="25"/>
      <c r="M17" s="64" t="s">
        <v>79</v>
      </c>
      <c r="N17" s="26" t="s">
        <v>71</v>
      </c>
    </row>
    <row r="18" spans="1:14" s="26" customFormat="1" ht="21.75" customHeight="1" x14ac:dyDescent="0.7">
      <c r="A18" s="156"/>
      <c r="B18" s="160"/>
      <c r="C18" s="16" t="s">
        <v>20</v>
      </c>
      <c r="D18" s="16">
        <v>6451805.9000000004</v>
      </c>
      <c r="E18" s="29"/>
      <c r="F18" s="25">
        <v>303</v>
      </c>
      <c r="G18" s="25" t="s">
        <v>60</v>
      </c>
      <c r="H18" s="25">
        <v>37</v>
      </c>
      <c r="I18" s="25">
        <v>8</v>
      </c>
      <c r="J18" s="25">
        <v>258</v>
      </c>
      <c r="K18" s="25"/>
      <c r="L18" s="25"/>
      <c r="M18" s="25" t="s">
        <v>63</v>
      </c>
    </row>
    <row r="19" spans="1:14" s="26" customFormat="1" ht="21.75" customHeight="1" x14ac:dyDescent="0.7">
      <c r="A19" s="159"/>
      <c r="B19" s="161"/>
      <c r="C19" s="57"/>
      <c r="D19" s="57"/>
      <c r="E19" s="58"/>
      <c r="F19" s="59"/>
      <c r="G19" s="59"/>
      <c r="H19" s="59"/>
      <c r="I19" s="59"/>
      <c r="J19" s="59"/>
      <c r="K19" s="59"/>
      <c r="L19" s="59"/>
      <c r="M19" s="59"/>
    </row>
    <row r="20" spans="1:14" ht="21.75" customHeight="1" x14ac:dyDescent="0.7">
      <c r="A20" s="183" t="s">
        <v>12</v>
      </c>
      <c r="B20" s="184"/>
      <c r="C20" s="11">
        <f>COUNTA(C16:C19)</f>
        <v>3</v>
      </c>
      <c r="D20" s="11"/>
      <c r="E20" s="34"/>
      <c r="F20" s="20"/>
      <c r="G20" s="20"/>
      <c r="H20" s="20"/>
      <c r="I20" s="20"/>
      <c r="J20" s="20"/>
      <c r="K20" s="20"/>
      <c r="L20" s="20"/>
      <c r="M20" s="20"/>
    </row>
    <row r="21" spans="1:14" s="26" customFormat="1" ht="21.75" customHeight="1" x14ac:dyDescent="0.7">
      <c r="A21" s="188">
        <v>5</v>
      </c>
      <c r="B21" s="191" t="s">
        <v>40</v>
      </c>
      <c r="C21" s="16" t="s">
        <v>21</v>
      </c>
      <c r="D21" s="16">
        <v>6450807.9000000004</v>
      </c>
      <c r="E21" s="29"/>
      <c r="F21" s="25">
        <v>39</v>
      </c>
      <c r="G21" s="25" t="s">
        <v>60</v>
      </c>
      <c r="H21" s="25"/>
      <c r="I21" s="25">
        <v>29</v>
      </c>
      <c r="J21" s="25">
        <v>10</v>
      </c>
      <c r="K21" s="25"/>
      <c r="L21" s="25"/>
      <c r="M21" s="25" t="s">
        <v>63</v>
      </c>
    </row>
    <row r="22" spans="1:14" s="26" customFormat="1" ht="21.75" customHeight="1" x14ac:dyDescent="0.7">
      <c r="A22" s="190"/>
      <c r="B22" s="193"/>
      <c r="C22" s="16" t="s">
        <v>22</v>
      </c>
      <c r="D22" s="16">
        <v>6450808.9000000004</v>
      </c>
      <c r="E22" s="29"/>
      <c r="F22" s="25">
        <v>20</v>
      </c>
      <c r="G22" s="25" t="s">
        <v>60</v>
      </c>
      <c r="H22" s="25"/>
      <c r="I22" s="25">
        <v>11</v>
      </c>
      <c r="J22" s="25">
        <v>9</v>
      </c>
      <c r="K22" s="25"/>
      <c r="L22" s="25"/>
      <c r="M22" s="25" t="s">
        <v>63</v>
      </c>
    </row>
    <row r="23" spans="1:14" ht="21.75" customHeight="1" x14ac:dyDescent="0.7">
      <c r="A23" s="183" t="s">
        <v>12</v>
      </c>
      <c r="B23" s="184"/>
      <c r="C23" s="11">
        <f>COUNTA(C21:C22)</f>
        <v>2</v>
      </c>
      <c r="D23" s="11"/>
      <c r="E23" s="34"/>
      <c r="F23" s="20"/>
      <c r="G23" s="20"/>
      <c r="H23" s="20"/>
      <c r="I23" s="20"/>
      <c r="J23" s="20"/>
      <c r="K23" s="20"/>
      <c r="L23" s="20"/>
      <c r="M23" s="20"/>
    </row>
    <row r="24" spans="1:14" s="26" customFormat="1" ht="21" customHeight="1" x14ac:dyDescent="0.7">
      <c r="A24" s="188">
        <v>6</v>
      </c>
      <c r="B24" s="191" t="s">
        <v>46</v>
      </c>
      <c r="C24" s="16" t="s">
        <v>4</v>
      </c>
      <c r="D24" s="16">
        <v>6450603.9000000004</v>
      </c>
      <c r="E24" s="29"/>
      <c r="F24" s="25">
        <v>6</v>
      </c>
      <c r="G24" s="25" t="s">
        <v>60</v>
      </c>
      <c r="H24" s="25"/>
      <c r="I24" s="25"/>
      <c r="J24" s="25">
        <v>6</v>
      </c>
      <c r="K24" s="25"/>
      <c r="L24" s="25"/>
      <c r="M24" s="25" t="s">
        <v>63</v>
      </c>
    </row>
    <row r="25" spans="1:14" s="26" customFormat="1" ht="21" customHeight="1" x14ac:dyDescent="0.7">
      <c r="A25" s="189"/>
      <c r="B25" s="192"/>
      <c r="C25" s="57"/>
      <c r="D25" s="57"/>
      <c r="E25" s="58"/>
      <c r="F25" s="59"/>
      <c r="G25" s="59"/>
      <c r="H25" s="59"/>
      <c r="I25" s="59"/>
      <c r="J25" s="59"/>
      <c r="K25" s="59"/>
      <c r="L25" s="59"/>
      <c r="M25" s="59"/>
    </row>
    <row r="26" spans="1:14" s="26" customFormat="1" ht="21" customHeight="1" x14ac:dyDescent="0.7">
      <c r="A26" s="190"/>
      <c r="B26" s="193"/>
      <c r="C26" s="57"/>
      <c r="D26" s="57"/>
      <c r="E26" s="58"/>
      <c r="F26" s="59"/>
      <c r="G26" s="59"/>
      <c r="H26" s="59"/>
      <c r="I26" s="59"/>
      <c r="J26" s="59"/>
      <c r="K26" s="59"/>
      <c r="L26" s="59"/>
      <c r="M26" s="59"/>
    </row>
    <row r="27" spans="1:14" ht="21" customHeight="1" x14ac:dyDescent="0.7">
      <c r="A27" s="194" t="s">
        <v>12</v>
      </c>
      <c r="B27" s="195"/>
      <c r="C27" s="11">
        <f>COUNTA(C24:C26)</f>
        <v>1</v>
      </c>
      <c r="D27" s="11"/>
      <c r="E27" s="34"/>
      <c r="F27" s="20"/>
      <c r="G27" s="20"/>
      <c r="H27" s="20"/>
      <c r="I27" s="20"/>
      <c r="J27" s="20"/>
      <c r="K27" s="20"/>
      <c r="L27" s="20"/>
      <c r="M27" s="20"/>
    </row>
    <row r="28" spans="1:14" s="26" customFormat="1" ht="24" customHeight="1" x14ac:dyDescent="0.7">
      <c r="A28" s="155">
        <v>7</v>
      </c>
      <c r="B28" s="168" t="s">
        <v>51</v>
      </c>
      <c r="C28" s="16" t="s">
        <v>24</v>
      </c>
      <c r="D28" s="16">
        <v>5451305.9000000004</v>
      </c>
      <c r="E28" s="43"/>
      <c r="F28" s="46">
        <v>1016</v>
      </c>
      <c r="G28" s="54"/>
      <c r="H28" s="25"/>
      <c r="I28" s="25">
        <v>1014</v>
      </c>
      <c r="J28" s="25">
        <v>2</v>
      </c>
      <c r="K28" s="25"/>
      <c r="L28" s="25"/>
      <c r="M28" s="46" t="s">
        <v>62</v>
      </c>
      <c r="N28" s="26" t="s">
        <v>69</v>
      </c>
    </row>
    <row r="29" spans="1:14" s="26" customFormat="1" x14ac:dyDescent="0.7">
      <c r="A29" s="156"/>
      <c r="B29" s="169"/>
      <c r="C29" s="16" t="s">
        <v>25</v>
      </c>
      <c r="D29" s="16">
        <v>6451302.9000000004</v>
      </c>
      <c r="E29" s="29"/>
      <c r="F29" s="46">
        <v>1103</v>
      </c>
      <c r="G29" s="25"/>
      <c r="H29" s="25">
        <v>496</v>
      </c>
      <c r="I29" s="25">
        <v>241</v>
      </c>
      <c r="J29" s="25">
        <v>357</v>
      </c>
      <c r="K29" s="25"/>
      <c r="L29" s="25"/>
      <c r="M29" s="64" t="s">
        <v>79</v>
      </c>
      <c r="N29" s="60" t="s">
        <v>68</v>
      </c>
    </row>
    <row r="30" spans="1:14" s="26" customFormat="1" x14ac:dyDescent="0.7">
      <c r="A30" s="156"/>
      <c r="B30" s="169"/>
      <c r="C30" s="16" t="s">
        <v>28</v>
      </c>
      <c r="D30" s="16">
        <v>6451304.9000000004</v>
      </c>
      <c r="E30" s="29"/>
      <c r="F30" s="25">
        <v>77</v>
      </c>
      <c r="G30" s="25" t="s">
        <v>60</v>
      </c>
      <c r="H30" s="25">
        <v>77</v>
      </c>
      <c r="I30" s="25"/>
      <c r="J30" s="25"/>
      <c r="K30" s="25"/>
      <c r="L30" s="25"/>
      <c r="M30" s="25" t="s">
        <v>63</v>
      </c>
    </row>
    <row r="31" spans="1:14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>
        <v>548</v>
      </c>
      <c r="G31" s="25"/>
      <c r="H31" s="25">
        <v>151</v>
      </c>
      <c r="I31" s="25">
        <v>313</v>
      </c>
      <c r="J31" s="25">
        <v>84</v>
      </c>
      <c r="K31" s="25"/>
      <c r="L31" s="25"/>
      <c r="M31" s="46" t="s">
        <v>62</v>
      </c>
      <c r="N31" s="26" t="s">
        <v>70</v>
      </c>
    </row>
    <row r="32" spans="1:14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>
        <v>220</v>
      </c>
      <c r="G32" s="25"/>
      <c r="H32" s="25">
        <v>53</v>
      </c>
      <c r="I32" s="25">
        <v>167</v>
      </c>
      <c r="J32" s="25"/>
      <c r="K32" s="25"/>
      <c r="L32" s="25"/>
      <c r="M32" s="46" t="s">
        <v>62</v>
      </c>
    </row>
    <row r="33" spans="1:13" x14ac:dyDescent="0.7">
      <c r="A33" s="183" t="s">
        <v>12</v>
      </c>
      <c r="B33" s="184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20"/>
      <c r="L33" s="20"/>
      <c r="M33" s="20"/>
    </row>
    <row r="34" spans="1:13" s="26" customFormat="1" ht="24" customHeight="1" x14ac:dyDescent="0.7">
      <c r="A34" s="188">
        <v>8</v>
      </c>
      <c r="B34" s="191" t="s">
        <v>42</v>
      </c>
      <c r="C34" s="16" t="s">
        <v>26</v>
      </c>
      <c r="D34" s="16">
        <v>5451103.9000000004</v>
      </c>
      <c r="E34" s="43"/>
      <c r="F34" s="25">
        <v>203</v>
      </c>
      <c r="G34" s="25" t="s">
        <v>60</v>
      </c>
      <c r="H34" s="25">
        <v>10</v>
      </c>
      <c r="I34" s="25">
        <v>193</v>
      </c>
      <c r="J34" s="25"/>
      <c r="K34" s="25"/>
      <c r="L34" s="25"/>
      <c r="M34" s="25" t="s">
        <v>63</v>
      </c>
    </row>
    <row r="35" spans="1:13" s="26" customFormat="1" x14ac:dyDescent="0.7">
      <c r="A35" s="189"/>
      <c r="B35" s="192"/>
      <c r="C35" s="16" t="s">
        <v>27</v>
      </c>
      <c r="D35" s="16">
        <v>5451107.9000000004</v>
      </c>
      <c r="E35" s="29"/>
      <c r="F35" s="25">
        <v>34</v>
      </c>
      <c r="G35" s="25" t="s">
        <v>60</v>
      </c>
      <c r="H35" s="25">
        <v>34</v>
      </c>
      <c r="I35" s="25"/>
      <c r="J35" s="25"/>
      <c r="K35" s="25"/>
      <c r="L35" s="25"/>
      <c r="M35" s="25" t="s">
        <v>63</v>
      </c>
    </row>
    <row r="36" spans="1:13" s="26" customFormat="1" x14ac:dyDescent="0.7">
      <c r="A36" s="190"/>
      <c r="B36" s="193"/>
      <c r="C36" s="30" t="s">
        <v>32</v>
      </c>
      <c r="D36" s="16">
        <v>5451104.9000000004</v>
      </c>
      <c r="E36" s="37"/>
      <c r="F36" s="25">
        <v>23</v>
      </c>
      <c r="G36" s="25" t="s">
        <v>60</v>
      </c>
      <c r="H36" s="25"/>
      <c r="I36" s="25">
        <v>23</v>
      </c>
      <c r="J36" s="25"/>
      <c r="K36" s="25"/>
      <c r="L36" s="25"/>
      <c r="M36" s="25" t="s">
        <v>63</v>
      </c>
    </row>
    <row r="37" spans="1:13" x14ac:dyDescent="0.7">
      <c r="A37" s="194" t="s">
        <v>12</v>
      </c>
      <c r="B37" s="195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20"/>
      <c r="L37" s="20"/>
      <c r="M37" s="20"/>
    </row>
    <row r="38" spans="1:13" s="26" customFormat="1" ht="24" customHeight="1" x14ac:dyDescent="0.7">
      <c r="A38" s="188">
        <v>9</v>
      </c>
      <c r="B38" s="191" t="s">
        <v>47</v>
      </c>
      <c r="C38" s="16" t="s">
        <v>33</v>
      </c>
      <c r="D38" s="16">
        <v>6451902.9000000004</v>
      </c>
      <c r="E38" s="29"/>
      <c r="F38" s="25">
        <v>3</v>
      </c>
      <c r="G38" s="25" t="s">
        <v>60</v>
      </c>
      <c r="H38" s="25">
        <v>3</v>
      </c>
      <c r="I38" s="25"/>
      <c r="J38" s="25"/>
      <c r="K38" s="25"/>
      <c r="L38" s="25"/>
      <c r="M38" s="25" t="s">
        <v>63</v>
      </c>
    </row>
    <row r="39" spans="1:13" s="26" customFormat="1" x14ac:dyDescent="0.7">
      <c r="A39" s="189"/>
      <c r="B39" s="189"/>
      <c r="C39" s="16" t="s">
        <v>34</v>
      </c>
      <c r="D39" s="16">
        <v>6451904.9000000004</v>
      </c>
      <c r="E39" s="29"/>
      <c r="F39" s="25">
        <v>10</v>
      </c>
      <c r="G39" s="25" t="s">
        <v>60</v>
      </c>
      <c r="H39" s="25">
        <v>10</v>
      </c>
      <c r="I39" s="25"/>
      <c r="J39" s="25"/>
      <c r="K39" s="25"/>
      <c r="L39" s="25"/>
      <c r="M39" s="25" t="s">
        <v>63</v>
      </c>
    </row>
    <row r="40" spans="1:13" s="26" customFormat="1" x14ac:dyDescent="0.7">
      <c r="A40" s="190"/>
      <c r="B40" s="190"/>
      <c r="C40" s="16" t="s">
        <v>35</v>
      </c>
      <c r="D40" s="16">
        <v>6451903.9000000004</v>
      </c>
      <c r="E40" s="29"/>
      <c r="F40" s="25">
        <v>3</v>
      </c>
      <c r="G40" s="25" t="s">
        <v>60</v>
      </c>
      <c r="H40" s="25">
        <v>3</v>
      </c>
      <c r="I40" s="25"/>
      <c r="J40" s="25"/>
      <c r="K40" s="25"/>
      <c r="L40" s="25"/>
      <c r="M40" s="25" t="s">
        <v>63</v>
      </c>
    </row>
    <row r="41" spans="1:13" x14ac:dyDescent="0.7">
      <c r="A41" s="183" t="s">
        <v>12</v>
      </c>
      <c r="B41" s="184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20"/>
      <c r="L41" s="20"/>
      <c r="M41" s="20"/>
    </row>
    <row r="42" spans="1:13" s="28" customFormat="1" ht="24" customHeight="1" x14ac:dyDescent="0.25">
      <c r="A42" s="188">
        <v>10</v>
      </c>
      <c r="B42" s="191" t="s">
        <v>44</v>
      </c>
      <c r="C42" s="8" t="s">
        <v>67</v>
      </c>
      <c r="D42" s="8">
        <v>5451015.9000000004</v>
      </c>
      <c r="E42" s="42"/>
      <c r="F42" s="45">
        <v>36</v>
      </c>
      <c r="G42" s="45"/>
      <c r="H42" s="45">
        <v>36</v>
      </c>
      <c r="I42" s="45"/>
      <c r="J42" s="45"/>
      <c r="K42" s="45"/>
      <c r="L42" s="45"/>
      <c r="M42" s="46" t="s">
        <v>62</v>
      </c>
    </row>
    <row r="43" spans="1:13" s="28" customFormat="1" x14ac:dyDescent="0.25">
      <c r="A43" s="189"/>
      <c r="B43" s="192"/>
      <c r="C43" s="8" t="s">
        <v>17</v>
      </c>
      <c r="D43" s="8" t="s">
        <v>59</v>
      </c>
      <c r="E43" s="42"/>
      <c r="F43" s="45"/>
      <c r="G43" s="45"/>
      <c r="H43" s="45"/>
      <c r="I43" s="45"/>
      <c r="J43" s="45"/>
      <c r="K43" s="45"/>
      <c r="L43" s="45"/>
      <c r="M43" s="25"/>
    </row>
    <row r="44" spans="1:13" s="28" customFormat="1" ht="21.75" customHeight="1" x14ac:dyDescent="0.25">
      <c r="A44" s="190"/>
      <c r="B44" s="193"/>
      <c r="C44" s="8" t="s">
        <v>18</v>
      </c>
      <c r="D44" s="8" t="s">
        <v>59</v>
      </c>
      <c r="E44" s="42"/>
      <c r="F44" s="45"/>
      <c r="G44" s="45"/>
      <c r="H44" s="45"/>
      <c r="I44" s="45"/>
      <c r="J44" s="45"/>
      <c r="K44" s="45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3</v>
      </c>
      <c r="D45" s="12"/>
      <c r="E45" s="36"/>
      <c r="F45" s="21"/>
      <c r="G45" s="21"/>
      <c r="H45" s="21"/>
      <c r="I45" s="21"/>
      <c r="J45" s="21"/>
      <c r="K45" s="21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73.8" x14ac:dyDescent="0.25">
      <c r="A47" s="171" t="s">
        <v>12</v>
      </c>
      <c r="B47" s="4" t="s">
        <v>0</v>
      </c>
      <c r="C47" s="4" t="s">
        <v>6</v>
      </c>
      <c r="D47" s="9" t="s">
        <v>39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C41+C37+C33+C27+C23+C20+C15+C11+C7+C45</f>
        <v>31</v>
      </c>
      <c r="D48" s="49"/>
      <c r="E48" s="48">
        <f>SUM(E2:E44)</f>
        <v>152</v>
      </c>
      <c r="F48" s="31">
        <f>SUM(F2:F45)</f>
        <v>4605</v>
      </c>
      <c r="G48" s="31">
        <f>SUM(G2:G45)</f>
        <v>0</v>
      </c>
      <c r="H48" s="31">
        <f>SUM(H2:H45)</f>
        <v>1298</v>
      </c>
      <c r="I48" s="31">
        <f>SUM(I2:I45)</f>
        <v>2173</v>
      </c>
      <c r="J48" s="31">
        <f>SUM(J2:J45)</f>
        <v>1125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0" x14ac:dyDescent="0.7">
      <c r="D49" s="44"/>
      <c r="G49" s="52" t="s">
        <v>12</v>
      </c>
      <c r="H49" s="40">
        <f>H48*H47</f>
        <v>6490000</v>
      </c>
      <c r="I49" s="40">
        <f>I48*I47</f>
        <v>15211000</v>
      </c>
      <c r="J49" s="40">
        <f>J48*J47</f>
        <v>10125000</v>
      </c>
    </row>
    <row r="50" spans="4:10" x14ac:dyDescent="0.7">
      <c r="D50" s="1" t="s">
        <v>55</v>
      </c>
      <c r="E50" s="50">
        <f>E48+F48</f>
        <v>4757</v>
      </c>
      <c r="F50" s="53" t="s">
        <v>56</v>
      </c>
      <c r="G50" s="52" t="s">
        <v>55</v>
      </c>
      <c r="H50" s="51">
        <f>SUM(H49:J49)</f>
        <v>31826000</v>
      </c>
      <c r="I50" s="53" t="s">
        <v>57</v>
      </c>
    </row>
  </sheetData>
  <mergeCells count="31">
    <mergeCell ref="A47:A48"/>
    <mergeCell ref="B34:B36"/>
    <mergeCell ref="A8:A10"/>
    <mergeCell ref="B8:B10"/>
    <mergeCell ref="A12:A14"/>
    <mergeCell ref="B12:B14"/>
    <mergeCell ref="A38:A40"/>
    <mergeCell ref="B38:B40"/>
    <mergeCell ref="A41:B41"/>
    <mergeCell ref="A37:B37"/>
    <mergeCell ref="A34:A36"/>
    <mergeCell ref="A28:A32"/>
    <mergeCell ref="B28:B32"/>
    <mergeCell ref="A33:B33"/>
    <mergeCell ref="A27:B27"/>
    <mergeCell ref="B24:B26"/>
    <mergeCell ref="A42:A44"/>
    <mergeCell ref="B42:B44"/>
    <mergeCell ref="A45:B45"/>
    <mergeCell ref="A24:A26"/>
    <mergeCell ref="A2:A6"/>
    <mergeCell ref="B2:B6"/>
    <mergeCell ref="A7:B7"/>
    <mergeCell ref="A11:B11"/>
    <mergeCell ref="A20:B20"/>
    <mergeCell ref="A23:B23"/>
    <mergeCell ref="B21:B22"/>
    <mergeCell ref="A21:A22"/>
    <mergeCell ref="A15:B15"/>
    <mergeCell ref="A16:A19"/>
    <mergeCell ref="B16:B19"/>
  </mergeCells>
  <pageMargins left="0.25" right="0.25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1432-CF7D-411D-A729-5C4EE40DD1F5}">
  <dimension ref="A1:M50"/>
  <sheetViews>
    <sheetView zoomScale="115" zoomScaleNormal="11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24.6" x14ac:dyDescent="0.7"/>
  <cols>
    <col min="1" max="1" width="5.19921875" style="1" customWidth="1"/>
    <col min="2" max="2" width="10.09765625" style="1" bestFit="1" customWidth="1"/>
    <col min="3" max="3" width="16.09765625" style="1" customWidth="1"/>
    <col min="4" max="4" width="11.09765625" style="1" customWidth="1"/>
    <col min="5" max="5" width="11" style="39" customWidth="1"/>
    <col min="6" max="6" width="10.09765625" style="23" bestFit="1" customWidth="1"/>
    <col min="7" max="7" width="9.8984375" style="23" bestFit="1" customWidth="1"/>
    <col min="8" max="8" width="11.59765625" style="23" bestFit="1" customWidth="1"/>
    <col min="9" max="9" width="10.59765625" style="23" bestFit="1" customWidth="1"/>
    <col min="10" max="10" width="11.5" style="23" bestFit="1" customWidth="1"/>
    <col min="11" max="13" width="7.3984375" style="23" bestFit="1" customWidth="1"/>
  </cols>
  <sheetData>
    <row r="1" spans="1:13" ht="73.8" x14ac:dyDescent="0.25">
      <c r="A1" s="5" t="s">
        <v>5</v>
      </c>
      <c r="B1" s="5" t="s">
        <v>0</v>
      </c>
      <c r="C1" s="6" t="s">
        <v>6</v>
      </c>
      <c r="D1" s="9" t="s">
        <v>39</v>
      </c>
      <c r="E1" s="19" t="s">
        <v>50</v>
      </c>
      <c r="F1" s="19" t="s">
        <v>52</v>
      </c>
      <c r="G1" s="19" t="s">
        <v>49</v>
      </c>
      <c r="H1" s="41">
        <v>5000</v>
      </c>
      <c r="I1" s="41">
        <v>7000</v>
      </c>
      <c r="J1" s="41">
        <v>9000</v>
      </c>
      <c r="K1" s="9" t="s">
        <v>38</v>
      </c>
      <c r="L1" s="9" t="s">
        <v>37</v>
      </c>
      <c r="M1" s="9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46">
        <v>30</v>
      </c>
      <c r="G2" s="25"/>
      <c r="H2" s="25">
        <v>30</v>
      </c>
      <c r="I2" s="25"/>
      <c r="J2" s="25"/>
      <c r="K2" s="25"/>
      <c r="L2" s="25"/>
      <c r="M2" s="25"/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46">
        <v>108</v>
      </c>
      <c r="G3" s="25"/>
      <c r="H3" s="25"/>
      <c r="I3" s="25">
        <v>2</v>
      </c>
      <c r="J3" s="25">
        <v>106</v>
      </c>
      <c r="K3" s="25"/>
      <c r="L3" s="25"/>
      <c r="M3" s="25"/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46">
        <v>246</v>
      </c>
      <c r="G4" s="25"/>
      <c r="H4" s="25">
        <v>119</v>
      </c>
      <c r="I4" s="25">
        <v>127</v>
      </c>
      <c r="J4" s="25"/>
      <c r="K4" s="25"/>
      <c r="L4" s="25"/>
      <c r="M4" s="25"/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46">
        <v>334</v>
      </c>
      <c r="G5" s="25"/>
      <c r="H5" s="25">
        <v>32</v>
      </c>
      <c r="I5" s="25">
        <v>1</v>
      </c>
      <c r="J5" s="25">
        <v>301</v>
      </c>
      <c r="K5" s="25"/>
      <c r="L5" s="25"/>
      <c r="M5" s="25"/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25"/>
      <c r="G6" s="25">
        <v>1</v>
      </c>
      <c r="H6" s="25"/>
      <c r="I6" s="25">
        <v>1</v>
      </c>
      <c r="J6" s="25"/>
      <c r="K6" s="25"/>
      <c r="L6" s="25"/>
      <c r="M6" s="25"/>
    </row>
    <row r="7" spans="1:13" ht="21.75" customHeight="1" x14ac:dyDescent="0.7">
      <c r="A7" s="183" t="s">
        <v>12</v>
      </c>
      <c r="B7" s="196"/>
      <c r="C7" s="10">
        <f>COUNTA(C2:C6)</f>
        <v>5</v>
      </c>
      <c r="D7" s="10"/>
      <c r="E7" s="33"/>
      <c r="F7" s="20"/>
      <c r="G7" s="20"/>
      <c r="H7" s="20"/>
      <c r="I7" s="20"/>
      <c r="J7" s="20"/>
      <c r="K7" s="20"/>
      <c r="L7" s="20"/>
      <c r="M7" s="20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25">
        <v>8</v>
      </c>
      <c r="G8" s="25">
        <v>1</v>
      </c>
      <c r="H8" s="25">
        <v>8</v>
      </c>
      <c r="I8" s="25"/>
      <c r="J8" s="25"/>
      <c r="K8" s="25"/>
      <c r="L8" s="25"/>
      <c r="M8" s="25"/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46">
        <v>13</v>
      </c>
      <c r="G9" s="25"/>
      <c r="H9" s="25">
        <v>13</v>
      </c>
      <c r="I9" s="25"/>
      <c r="J9" s="25"/>
      <c r="K9" s="25"/>
      <c r="L9" s="25"/>
      <c r="M9" s="25"/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46">
        <v>3</v>
      </c>
      <c r="G10" s="25"/>
      <c r="H10" s="25">
        <v>3</v>
      </c>
      <c r="I10" s="25"/>
      <c r="J10" s="25"/>
      <c r="K10" s="25"/>
      <c r="L10" s="25"/>
      <c r="M10" s="25"/>
    </row>
    <row r="11" spans="1:13" ht="21.75" customHeight="1" x14ac:dyDescent="0.7">
      <c r="A11" s="183" t="s">
        <v>12</v>
      </c>
      <c r="B11" s="184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20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35"/>
      <c r="F12" s="47">
        <v>5</v>
      </c>
      <c r="G12" s="27"/>
      <c r="H12" s="27"/>
      <c r="I12" s="27"/>
      <c r="J12" s="27"/>
      <c r="K12" s="27"/>
      <c r="L12" s="27"/>
      <c r="M12" s="27"/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27">
        <v>178</v>
      </c>
      <c r="G13" s="27">
        <v>1</v>
      </c>
      <c r="H13" s="27">
        <v>178</v>
      </c>
      <c r="I13" s="27"/>
      <c r="J13" s="27"/>
      <c r="K13" s="27"/>
      <c r="L13" s="27"/>
      <c r="M13" s="27"/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>
        <v>71</v>
      </c>
      <c r="F14" s="27"/>
      <c r="G14" s="27"/>
      <c r="H14" s="27"/>
      <c r="I14" s="27"/>
      <c r="J14" s="27"/>
      <c r="K14" s="27"/>
      <c r="L14" s="27"/>
      <c r="M14" s="27"/>
    </row>
    <row r="15" spans="1:13" s="7" customFormat="1" x14ac:dyDescent="0.25">
      <c r="A15" s="183" t="s">
        <v>12</v>
      </c>
      <c r="B15" s="184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21"/>
      <c r="L15" s="21"/>
      <c r="M15" s="21"/>
    </row>
    <row r="16" spans="1:13" s="28" customFormat="1" x14ac:dyDescent="0.25">
      <c r="A16" s="188">
        <v>4</v>
      </c>
      <c r="B16" s="191" t="s">
        <v>44</v>
      </c>
      <c r="C16" s="8" t="s">
        <v>53</v>
      </c>
      <c r="D16" s="8" t="s">
        <v>59</v>
      </c>
      <c r="E16" s="42"/>
      <c r="F16" s="45"/>
      <c r="G16" s="45"/>
      <c r="H16" s="45"/>
      <c r="I16" s="45"/>
      <c r="J16" s="45"/>
      <c r="K16" s="45"/>
      <c r="L16" s="45"/>
      <c r="M16" s="45"/>
    </row>
    <row r="17" spans="1:13" s="28" customFormat="1" x14ac:dyDescent="0.25">
      <c r="A17" s="189"/>
      <c r="B17" s="192"/>
      <c r="C17" s="8" t="s">
        <v>17</v>
      </c>
      <c r="D17" s="8" t="s">
        <v>59</v>
      </c>
      <c r="E17" s="42"/>
      <c r="F17" s="45"/>
      <c r="G17" s="45"/>
      <c r="H17" s="45"/>
      <c r="I17" s="45"/>
      <c r="J17" s="45"/>
      <c r="K17" s="45"/>
      <c r="L17" s="45"/>
      <c r="M17" s="45"/>
    </row>
    <row r="18" spans="1:13" s="28" customFormat="1" ht="21.75" customHeight="1" x14ac:dyDescent="0.25">
      <c r="A18" s="190"/>
      <c r="B18" s="193"/>
      <c r="C18" s="8" t="s">
        <v>18</v>
      </c>
      <c r="D18" s="8" t="s">
        <v>59</v>
      </c>
      <c r="E18" s="42"/>
      <c r="F18" s="45"/>
      <c r="G18" s="45"/>
      <c r="H18" s="45"/>
      <c r="I18" s="45"/>
      <c r="J18" s="45"/>
      <c r="K18" s="45"/>
      <c r="L18" s="45"/>
      <c r="M18" s="45"/>
    </row>
    <row r="19" spans="1:13" s="7" customFormat="1" ht="21.75" customHeight="1" x14ac:dyDescent="0.25">
      <c r="A19" s="183" t="s">
        <v>12</v>
      </c>
      <c r="B19" s="184"/>
      <c r="C19" s="12">
        <f>COUNTA(C16:C18)</f>
        <v>3</v>
      </c>
      <c r="D19" s="12"/>
      <c r="E19" s="36"/>
      <c r="F19" s="21"/>
      <c r="G19" s="21"/>
      <c r="H19" s="21"/>
      <c r="I19" s="21"/>
      <c r="J19" s="21"/>
      <c r="K19" s="21"/>
      <c r="L19" s="21"/>
      <c r="M19" s="21"/>
    </row>
    <row r="20" spans="1:13" s="26" customFormat="1" ht="21.75" customHeight="1" x14ac:dyDescent="0.7">
      <c r="A20" s="155">
        <v>5</v>
      </c>
      <c r="B20" s="157" t="s">
        <v>45</v>
      </c>
      <c r="C20" s="16" t="s">
        <v>3</v>
      </c>
      <c r="D20" s="16">
        <v>5451801.9000000004</v>
      </c>
      <c r="E20" s="43">
        <v>81</v>
      </c>
      <c r="F20" s="46"/>
      <c r="G20" s="25"/>
      <c r="H20" s="25"/>
      <c r="I20" s="25"/>
      <c r="J20" s="25"/>
      <c r="K20" s="25"/>
      <c r="L20" s="25"/>
      <c r="M20" s="25"/>
    </row>
    <row r="21" spans="1:13" s="26" customFormat="1" ht="21.75" customHeight="1" x14ac:dyDescent="0.7">
      <c r="A21" s="156"/>
      <c r="B21" s="156"/>
      <c r="C21" s="16" t="s">
        <v>19</v>
      </c>
      <c r="D21" s="16">
        <v>6451804.9000000004</v>
      </c>
      <c r="E21" s="29"/>
      <c r="F21" s="46">
        <v>42</v>
      </c>
      <c r="G21" s="25"/>
      <c r="H21" s="25"/>
      <c r="I21" s="25">
        <v>41</v>
      </c>
      <c r="J21" s="25">
        <v>1</v>
      </c>
      <c r="K21" s="25"/>
      <c r="L21" s="25"/>
      <c r="M21" s="25"/>
    </row>
    <row r="22" spans="1:13" s="26" customFormat="1" ht="21.75" customHeight="1" x14ac:dyDescent="0.7">
      <c r="A22" s="156"/>
      <c r="B22" s="156"/>
      <c r="C22" s="16" t="s">
        <v>20</v>
      </c>
      <c r="D22" s="16">
        <v>6451805.9000000004</v>
      </c>
      <c r="E22" s="29"/>
      <c r="F22" s="25">
        <v>302</v>
      </c>
      <c r="G22" s="25"/>
      <c r="H22" s="25">
        <v>37</v>
      </c>
      <c r="I22" s="25">
        <v>8</v>
      </c>
      <c r="J22" s="25">
        <v>257</v>
      </c>
      <c r="K22" s="25"/>
      <c r="L22" s="25"/>
      <c r="M22" s="25"/>
    </row>
    <row r="23" spans="1:13" s="26" customFormat="1" ht="21.75" customHeight="1" x14ac:dyDescent="0.7">
      <c r="A23" s="159"/>
      <c r="B23" s="159"/>
      <c r="C23" s="16" t="s">
        <v>36</v>
      </c>
      <c r="D23" s="16">
        <v>6451802.9000000004</v>
      </c>
      <c r="E23" s="43">
        <v>0</v>
      </c>
      <c r="F23" s="25"/>
      <c r="G23" s="25"/>
      <c r="H23" s="25"/>
      <c r="I23" s="25"/>
      <c r="J23" s="25"/>
      <c r="K23" s="25"/>
      <c r="L23" s="25"/>
      <c r="M23" s="25"/>
    </row>
    <row r="24" spans="1:13" ht="21.75" customHeight="1" x14ac:dyDescent="0.7">
      <c r="A24" s="183" t="s">
        <v>12</v>
      </c>
      <c r="B24" s="184"/>
      <c r="C24" s="11">
        <f>COUNTA(C20:C23)</f>
        <v>4</v>
      </c>
      <c r="D24" s="11"/>
      <c r="E24" s="34"/>
      <c r="F24" s="20"/>
      <c r="G24" s="20"/>
      <c r="H24" s="20"/>
      <c r="I24" s="20"/>
      <c r="J24" s="20"/>
      <c r="K24" s="20"/>
      <c r="L24" s="20"/>
      <c r="M24" s="20"/>
    </row>
    <row r="25" spans="1:13" s="26" customFormat="1" ht="21.75" customHeight="1" x14ac:dyDescent="0.7">
      <c r="A25" s="155">
        <v>6</v>
      </c>
      <c r="B25" s="157" t="s">
        <v>40</v>
      </c>
      <c r="C25" s="16" t="s">
        <v>21</v>
      </c>
      <c r="D25" s="16">
        <v>6450807.9000000004</v>
      </c>
      <c r="E25" s="29"/>
      <c r="F25" s="25">
        <v>39</v>
      </c>
      <c r="G25" s="25">
        <v>1</v>
      </c>
      <c r="H25" s="25"/>
      <c r="I25" s="25">
        <v>29</v>
      </c>
      <c r="J25" s="25">
        <v>10</v>
      </c>
      <c r="K25" s="25"/>
      <c r="L25" s="25"/>
      <c r="M25" s="25"/>
    </row>
    <row r="26" spans="1:13" s="26" customFormat="1" ht="21.75" customHeight="1" x14ac:dyDescent="0.7">
      <c r="A26" s="159"/>
      <c r="B26" s="161"/>
      <c r="C26" s="16" t="s">
        <v>22</v>
      </c>
      <c r="D26" s="16">
        <v>6450808.9000000004</v>
      </c>
      <c r="E26" s="29"/>
      <c r="F26" s="25">
        <v>20</v>
      </c>
      <c r="G26" s="25">
        <v>1</v>
      </c>
      <c r="H26" s="25"/>
      <c r="I26" s="25">
        <v>11</v>
      </c>
      <c r="J26" s="25">
        <v>9</v>
      </c>
      <c r="K26" s="25"/>
      <c r="L26" s="25"/>
      <c r="M26" s="25"/>
    </row>
    <row r="27" spans="1:13" ht="21.75" customHeight="1" x14ac:dyDescent="0.7">
      <c r="A27" s="183" t="s">
        <v>12</v>
      </c>
      <c r="B27" s="184"/>
      <c r="C27" s="11">
        <f>COUNTA(C25:C26)</f>
        <v>2</v>
      </c>
      <c r="D27" s="11"/>
      <c r="E27" s="34"/>
      <c r="F27" s="20"/>
      <c r="G27" s="20"/>
      <c r="H27" s="20"/>
      <c r="I27" s="20"/>
      <c r="J27" s="20"/>
      <c r="K27" s="20"/>
      <c r="L27" s="20"/>
      <c r="M27" s="20"/>
    </row>
    <row r="28" spans="1:13" s="26" customFormat="1" ht="21" customHeight="1" x14ac:dyDescent="0.7">
      <c r="A28" s="155">
        <v>7</v>
      </c>
      <c r="B28" s="157" t="s">
        <v>46</v>
      </c>
      <c r="C28" s="16" t="s">
        <v>4</v>
      </c>
      <c r="D28" s="16">
        <v>6450603.9000000004</v>
      </c>
      <c r="E28" s="29"/>
      <c r="F28" s="25">
        <v>6</v>
      </c>
      <c r="G28" s="25">
        <v>1</v>
      </c>
      <c r="H28" s="25"/>
      <c r="I28" s="25"/>
      <c r="J28" s="25">
        <v>6</v>
      </c>
      <c r="K28" s="25"/>
      <c r="L28" s="25"/>
      <c r="M28" s="25"/>
    </row>
    <row r="29" spans="1:13" s="26" customFormat="1" ht="21" customHeight="1" x14ac:dyDescent="0.7">
      <c r="A29" s="156"/>
      <c r="B29" s="160"/>
      <c r="C29" s="16" t="s">
        <v>23</v>
      </c>
      <c r="D29" s="16">
        <v>6450605.9000000004</v>
      </c>
      <c r="E29" s="43">
        <v>0</v>
      </c>
      <c r="F29" s="25"/>
      <c r="G29" s="25"/>
      <c r="H29" s="25"/>
      <c r="I29" s="25"/>
      <c r="J29" s="25"/>
      <c r="K29" s="25"/>
      <c r="L29" s="25"/>
      <c r="M29" s="25"/>
    </row>
    <row r="30" spans="1:13" s="26" customFormat="1" ht="21" customHeight="1" x14ac:dyDescent="0.7">
      <c r="A30" s="159"/>
      <c r="B30" s="161"/>
      <c r="C30" s="16" t="s">
        <v>29</v>
      </c>
      <c r="D30" s="16">
        <v>6450609.9000000004</v>
      </c>
      <c r="E30" s="43">
        <v>0</v>
      </c>
      <c r="F30" s="25"/>
      <c r="G30" s="25"/>
      <c r="H30" s="25"/>
      <c r="I30" s="25"/>
      <c r="J30" s="25"/>
      <c r="K30" s="25"/>
      <c r="L30" s="25"/>
      <c r="M30" s="25"/>
    </row>
    <row r="31" spans="1:13" ht="21" customHeight="1" x14ac:dyDescent="0.7">
      <c r="A31" s="194" t="s">
        <v>12</v>
      </c>
      <c r="B31" s="195"/>
      <c r="C31" s="11">
        <f>COUNTA(C28:C30)</f>
        <v>3</v>
      </c>
      <c r="D31" s="11"/>
      <c r="E31" s="34"/>
      <c r="F31" s="20"/>
      <c r="G31" s="20"/>
      <c r="H31" s="20"/>
      <c r="I31" s="20"/>
      <c r="J31" s="20"/>
      <c r="K31" s="20"/>
      <c r="L31" s="20"/>
      <c r="M31" s="20"/>
    </row>
    <row r="32" spans="1:13" s="26" customFormat="1" x14ac:dyDescent="0.7">
      <c r="A32" s="155">
        <v>8</v>
      </c>
      <c r="B32" s="168" t="s">
        <v>51</v>
      </c>
      <c r="C32" s="16" t="s">
        <v>24</v>
      </c>
      <c r="D32" s="16">
        <v>5451305.9000000004</v>
      </c>
      <c r="E32" s="43">
        <v>1013</v>
      </c>
      <c r="F32" s="25"/>
      <c r="G32" s="25"/>
      <c r="H32" s="25"/>
      <c r="I32" s="25"/>
      <c r="J32" s="25"/>
      <c r="K32" s="25"/>
      <c r="L32" s="25"/>
      <c r="M32" s="25"/>
    </row>
    <row r="33" spans="1:13" s="26" customFormat="1" x14ac:dyDescent="0.7">
      <c r="A33" s="156"/>
      <c r="B33" s="169"/>
      <c r="C33" s="16" t="s">
        <v>25</v>
      </c>
      <c r="D33" s="16">
        <v>6451302.9000000004</v>
      </c>
      <c r="E33" s="29"/>
      <c r="F33" s="46">
        <v>1094</v>
      </c>
      <c r="G33" s="25"/>
      <c r="H33" s="25">
        <v>496</v>
      </c>
      <c r="I33" s="25">
        <v>241</v>
      </c>
      <c r="J33" s="25">
        <v>357</v>
      </c>
      <c r="K33" s="25"/>
      <c r="L33" s="25"/>
      <c r="M33" s="25"/>
    </row>
    <row r="34" spans="1:13" s="26" customFormat="1" x14ac:dyDescent="0.7">
      <c r="A34" s="156"/>
      <c r="B34" s="169"/>
      <c r="C34" s="16" t="s">
        <v>28</v>
      </c>
      <c r="D34" s="16">
        <v>6451304.9000000004</v>
      </c>
      <c r="E34" s="29"/>
      <c r="F34" s="25">
        <v>77</v>
      </c>
      <c r="G34" s="25">
        <v>1</v>
      </c>
      <c r="H34" s="25">
        <v>77</v>
      </c>
      <c r="I34" s="25"/>
      <c r="J34" s="25"/>
      <c r="K34" s="25"/>
      <c r="L34" s="25"/>
      <c r="M34" s="25"/>
    </row>
    <row r="35" spans="1:13" s="26" customFormat="1" x14ac:dyDescent="0.7">
      <c r="A35" s="156"/>
      <c r="B35" s="169"/>
      <c r="C35" s="16" t="s">
        <v>31</v>
      </c>
      <c r="D35" s="16">
        <v>6451303.9000000004</v>
      </c>
      <c r="E35" s="29"/>
      <c r="F35" s="46">
        <v>548</v>
      </c>
      <c r="G35" s="25"/>
      <c r="H35" s="25">
        <v>151</v>
      </c>
      <c r="I35" s="25">
        <v>313</v>
      </c>
      <c r="J35" s="25">
        <v>84</v>
      </c>
      <c r="K35" s="25"/>
      <c r="L35" s="25"/>
      <c r="M35" s="25"/>
    </row>
    <row r="36" spans="1:13" s="26" customFormat="1" x14ac:dyDescent="0.7">
      <c r="A36" s="159"/>
      <c r="B36" s="170"/>
      <c r="C36" s="16" t="s">
        <v>2</v>
      </c>
      <c r="D36" s="16">
        <v>6451301.9000000004</v>
      </c>
      <c r="E36" s="29"/>
      <c r="F36" s="46">
        <v>213</v>
      </c>
      <c r="G36" s="25"/>
      <c r="H36" s="25">
        <v>70</v>
      </c>
      <c r="I36" s="25">
        <v>143</v>
      </c>
      <c r="J36" s="25"/>
      <c r="K36" s="25"/>
      <c r="L36" s="25"/>
      <c r="M36" s="25"/>
    </row>
    <row r="37" spans="1:13" x14ac:dyDescent="0.7">
      <c r="A37" s="183" t="s">
        <v>12</v>
      </c>
      <c r="B37" s="184"/>
      <c r="C37" s="11">
        <f>COUNTA(C32:C36)</f>
        <v>5</v>
      </c>
      <c r="D37" s="11"/>
      <c r="E37" s="34"/>
      <c r="F37" s="20"/>
      <c r="G37" s="20"/>
      <c r="H37" s="20"/>
      <c r="I37" s="20"/>
      <c r="J37" s="20"/>
      <c r="K37" s="20"/>
      <c r="L37" s="20"/>
      <c r="M37" s="20"/>
    </row>
    <row r="38" spans="1:13" s="26" customFormat="1" x14ac:dyDescent="0.7">
      <c r="A38" s="155">
        <v>9</v>
      </c>
      <c r="B38" s="157" t="s">
        <v>42</v>
      </c>
      <c r="C38" s="16" t="s">
        <v>26</v>
      </c>
      <c r="D38" s="16">
        <v>5451103.9000000004</v>
      </c>
      <c r="E38" s="43"/>
      <c r="F38" s="46">
        <v>202</v>
      </c>
      <c r="G38" s="25"/>
      <c r="H38" s="25">
        <v>10</v>
      </c>
      <c r="I38" s="25">
        <v>192</v>
      </c>
      <c r="J38" s="25"/>
      <c r="K38" s="25"/>
      <c r="L38" s="25"/>
      <c r="M38" s="25"/>
    </row>
    <row r="39" spans="1:13" s="26" customFormat="1" x14ac:dyDescent="0.7">
      <c r="A39" s="156"/>
      <c r="B39" s="160"/>
      <c r="C39" s="16" t="s">
        <v>27</v>
      </c>
      <c r="D39" s="16">
        <v>5451107.9000000004</v>
      </c>
      <c r="E39" s="29"/>
      <c r="F39" s="25">
        <v>34</v>
      </c>
      <c r="G39" s="25">
        <v>1</v>
      </c>
      <c r="H39" s="25">
        <v>34</v>
      </c>
      <c r="I39" s="25"/>
      <c r="J39" s="25"/>
      <c r="K39" s="25"/>
      <c r="L39" s="25"/>
      <c r="M39" s="25"/>
    </row>
    <row r="40" spans="1:13" s="26" customFormat="1" x14ac:dyDescent="0.7">
      <c r="A40" s="159"/>
      <c r="B40" s="161"/>
      <c r="C40" s="30" t="s">
        <v>32</v>
      </c>
      <c r="D40" s="16">
        <v>5451104.9000000004</v>
      </c>
      <c r="E40" s="37"/>
      <c r="F40" s="25">
        <v>23</v>
      </c>
      <c r="G40" s="25">
        <v>1</v>
      </c>
      <c r="H40" s="25"/>
      <c r="I40" s="25">
        <v>23</v>
      </c>
      <c r="J40" s="25"/>
      <c r="K40" s="25"/>
      <c r="L40" s="25"/>
      <c r="M40" s="25"/>
    </row>
    <row r="41" spans="1:13" x14ac:dyDescent="0.7">
      <c r="A41" s="194" t="s">
        <v>12</v>
      </c>
      <c r="B41" s="195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20"/>
      <c r="L41" s="20"/>
      <c r="M41" s="20"/>
    </row>
    <row r="42" spans="1:13" s="26" customFormat="1" x14ac:dyDescent="0.7">
      <c r="A42" s="155">
        <v>10</v>
      </c>
      <c r="B42" s="157" t="s">
        <v>47</v>
      </c>
      <c r="C42" s="16" t="s">
        <v>33</v>
      </c>
      <c r="D42" s="16">
        <v>6451902.9000000004</v>
      </c>
      <c r="E42" s="29"/>
      <c r="F42" s="25">
        <v>3</v>
      </c>
      <c r="G42" s="25">
        <v>1</v>
      </c>
      <c r="H42" s="25">
        <v>3</v>
      </c>
      <c r="I42" s="25"/>
      <c r="J42" s="25"/>
      <c r="K42" s="25"/>
      <c r="L42" s="25"/>
      <c r="M42" s="25"/>
    </row>
    <row r="43" spans="1:13" s="26" customFormat="1" x14ac:dyDescent="0.7">
      <c r="A43" s="156"/>
      <c r="B43" s="156"/>
      <c r="C43" s="16" t="s">
        <v>34</v>
      </c>
      <c r="D43" s="16">
        <v>6451904.9000000004</v>
      </c>
      <c r="E43" s="29"/>
      <c r="F43" s="25">
        <v>10</v>
      </c>
      <c r="G43" s="25">
        <v>1</v>
      </c>
      <c r="H43" s="25">
        <v>10</v>
      </c>
      <c r="I43" s="25"/>
      <c r="J43" s="25"/>
      <c r="K43" s="25"/>
      <c r="L43" s="25"/>
      <c r="M43" s="25"/>
    </row>
    <row r="44" spans="1:13" s="26" customFormat="1" x14ac:dyDescent="0.7">
      <c r="A44" s="159"/>
      <c r="B44" s="159"/>
      <c r="C44" s="16" t="s">
        <v>35</v>
      </c>
      <c r="D44" s="16">
        <v>6451903.9000000004</v>
      </c>
      <c r="E44" s="29"/>
      <c r="F44" s="25">
        <v>3</v>
      </c>
      <c r="G44" s="25">
        <v>1</v>
      </c>
      <c r="H44" s="25">
        <v>3</v>
      </c>
      <c r="I44" s="25"/>
      <c r="J44" s="25"/>
      <c r="K44" s="25"/>
      <c r="L44" s="25"/>
      <c r="M44" s="25"/>
    </row>
    <row r="45" spans="1:13" x14ac:dyDescent="0.7">
      <c r="A45" s="183" t="s">
        <v>12</v>
      </c>
      <c r="B45" s="184"/>
      <c r="C45" s="11">
        <f>COUNTA(C42:C44)</f>
        <v>3</v>
      </c>
      <c r="D45" s="11"/>
      <c r="E45" s="34"/>
      <c r="F45" s="20"/>
      <c r="G45" s="20"/>
      <c r="H45" s="20"/>
      <c r="I45" s="20"/>
      <c r="J45" s="20"/>
      <c r="K45" s="20"/>
      <c r="L45" s="20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73.8" x14ac:dyDescent="0.25">
      <c r="A47" s="171" t="s">
        <v>12</v>
      </c>
      <c r="B47" s="4" t="s">
        <v>0</v>
      </c>
      <c r="C47" s="4" t="s">
        <v>6</v>
      </c>
      <c r="D47" s="9" t="s">
        <v>39</v>
      </c>
      <c r="E47" s="19" t="s">
        <v>50</v>
      </c>
      <c r="F47" s="19" t="s">
        <v>52</v>
      </c>
      <c r="G47" s="19" t="s">
        <v>49</v>
      </c>
      <c r="H47" s="18">
        <v>5000</v>
      </c>
      <c r="I47" s="18">
        <v>7000</v>
      </c>
      <c r="J47" s="18">
        <v>9000</v>
      </c>
      <c r="K47" s="9" t="s">
        <v>38</v>
      </c>
      <c r="L47" s="9" t="s">
        <v>37</v>
      </c>
      <c r="M47" s="9" t="s">
        <v>61</v>
      </c>
    </row>
    <row r="48" spans="1:13" ht="20.25" customHeight="1" x14ac:dyDescent="0.25">
      <c r="A48" s="172"/>
      <c r="B48" s="3">
        <v>10</v>
      </c>
      <c r="C48" s="3">
        <f>C45+C41+C37+C31+C27+C24+C19+C15+C11+C7</f>
        <v>34</v>
      </c>
      <c r="D48" s="49" t="s">
        <v>54</v>
      </c>
      <c r="E48" s="48">
        <f>SUM(E2:E45)</f>
        <v>1165</v>
      </c>
      <c r="F48" s="31">
        <f>SUM(F2:F45)</f>
        <v>3541</v>
      </c>
      <c r="G48" s="31">
        <f>SUM(G2:G45)</f>
        <v>12</v>
      </c>
      <c r="H48" s="31">
        <f>SUM(H2:H45)</f>
        <v>1274</v>
      </c>
      <c r="I48" s="31">
        <f t="shared" ref="I48:J48" si="0">SUM(I2:I45)</f>
        <v>1132</v>
      </c>
      <c r="J48" s="31">
        <f t="shared" si="0"/>
        <v>1131</v>
      </c>
      <c r="K48" s="31">
        <f>SUM(K2:K45)</f>
        <v>0</v>
      </c>
      <c r="L48" s="31">
        <f>SUM(L2:L45)</f>
        <v>0</v>
      </c>
      <c r="M48" s="31">
        <f>SUM(M2:M45)</f>
        <v>0</v>
      </c>
    </row>
    <row r="49" spans="4:10" x14ac:dyDescent="0.7">
      <c r="D49" s="44"/>
      <c r="G49" s="52" t="s">
        <v>12</v>
      </c>
      <c r="H49" s="40">
        <f>H48*H47</f>
        <v>6370000</v>
      </c>
      <c r="I49" s="40">
        <f>I48*I47</f>
        <v>7924000</v>
      </c>
      <c r="J49" s="40">
        <f>J48*J47</f>
        <v>10179000</v>
      </c>
    </row>
    <row r="50" spans="4:10" x14ac:dyDescent="0.7">
      <c r="D50" s="1" t="s">
        <v>55</v>
      </c>
      <c r="E50" s="50">
        <f>E48+F48</f>
        <v>4706</v>
      </c>
      <c r="F50" s="53" t="s">
        <v>56</v>
      </c>
      <c r="G50" s="52" t="s">
        <v>55</v>
      </c>
      <c r="H50" s="51">
        <f>SUM(H49:J49)</f>
        <v>24473000</v>
      </c>
      <c r="I50" s="53" t="s">
        <v>57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7:B37"/>
    <mergeCell ref="A20:A23"/>
    <mergeCell ref="B20:B23"/>
    <mergeCell ref="A24:B24"/>
    <mergeCell ref="A25:A26"/>
    <mergeCell ref="B25:B26"/>
    <mergeCell ref="A27:B27"/>
    <mergeCell ref="A28:A30"/>
    <mergeCell ref="B28:B30"/>
    <mergeCell ref="A31:B31"/>
    <mergeCell ref="A32:A36"/>
    <mergeCell ref="B32:B36"/>
    <mergeCell ref="A47:A48"/>
    <mergeCell ref="A38:A40"/>
    <mergeCell ref="B38:B40"/>
    <mergeCell ref="A41:B41"/>
    <mergeCell ref="A42:A44"/>
    <mergeCell ref="B42:B44"/>
    <mergeCell ref="A45:B45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355-DF25-4813-8739-3E2FF7F199B4}">
  <dimension ref="A1:M50"/>
  <sheetViews>
    <sheetView tabSelected="1" topLeftCell="A7" workbookViewId="0">
      <selection activeCell="H47" sqref="H47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4" width="10.59765625" style="1" bestFit="1" customWidth="1"/>
    <col min="5" max="5" width="10.59765625" style="39" bestFit="1" customWidth="1"/>
    <col min="6" max="6" width="11.59765625" style="23" bestFit="1" customWidth="1"/>
    <col min="7" max="7" width="10.8984375" style="23" bestFit="1" customWidth="1"/>
    <col min="8" max="10" width="9.5" style="23" customWidth="1"/>
    <col min="11" max="11" width="5.5" style="23" bestFit="1" customWidth="1"/>
    <col min="12" max="12" width="5" style="23" bestFit="1" customWidth="1"/>
    <col min="13" max="13" width="13.59765625" style="23" customWidth="1"/>
  </cols>
  <sheetData>
    <row r="1" spans="1:13" ht="73.8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142">
        <f>SUM(H2:J2)</f>
        <v>29</v>
      </c>
      <c r="H2" s="142">
        <v>29</v>
      </c>
      <c r="I2" s="25"/>
      <c r="J2" s="25"/>
      <c r="K2" s="68" t="s">
        <v>83</v>
      </c>
      <c r="L2" s="25" t="s">
        <v>60</v>
      </c>
      <c r="M2" s="103" t="s">
        <v>97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f t="shared" ref="G3:G6" si="0">SUM(H3:J3)</f>
        <v>111</v>
      </c>
      <c r="H3" s="25"/>
      <c r="I3" s="25">
        <v>2</v>
      </c>
      <c r="J3" s="25">
        <v>109</v>
      </c>
      <c r="K3" s="68" t="s">
        <v>83</v>
      </c>
      <c r="L3" s="25" t="s">
        <v>60</v>
      </c>
      <c r="M3" s="103" t="s">
        <v>97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f t="shared" si="0"/>
        <v>246</v>
      </c>
      <c r="H4" s="25">
        <v>119</v>
      </c>
      <c r="I4" s="25">
        <v>127</v>
      </c>
      <c r="J4" s="25"/>
      <c r="K4" s="68" t="s">
        <v>83</v>
      </c>
      <c r="L4" s="25" t="s">
        <v>60</v>
      </c>
      <c r="M4" s="103" t="s">
        <v>97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142">
        <f t="shared" si="0"/>
        <v>248</v>
      </c>
      <c r="H5" s="25">
        <v>10</v>
      </c>
      <c r="I5" s="25"/>
      <c r="J5" s="142">
        <v>238</v>
      </c>
      <c r="K5" s="68" t="s">
        <v>83</v>
      </c>
      <c r="L5" s="25" t="s">
        <v>60</v>
      </c>
      <c r="M5" s="103" t="s">
        <v>97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f t="shared" si="0"/>
        <v>1</v>
      </c>
      <c r="H6" s="25"/>
      <c r="I6" s="25">
        <v>1</v>
      </c>
      <c r="J6" s="25"/>
      <c r="K6" s="68" t="s">
        <v>83</v>
      </c>
      <c r="L6" s="25" t="s">
        <v>60</v>
      </c>
      <c r="M6" s="103" t="s">
        <v>97</v>
      </c>
    </row>
    <row r="7" spans="1:13" s="129" customFormat="1" ht="21.75" customHeight="1" x14ac:dyDescent="0.7">
      <c r="A7" s="153" t="s">
        <v>12</v>
      </c>
      <c r="B7" s="158"/>
      <c r="C7" s="124">
        <f>COUNTA(C2:C6)</f>
        <v>5</v>
      </c>
      <c r="D7" s="125"/>
      <c r="E7" s="126"/>
      <c r="F7" s="127"/>
      <c r="G7" s="127">
        <f>SUM(G2:G6)</f>
        <v>635</v>
      </c>
      <c r="H7" s="127">
        <f t="shared" ref="H7:J7" si="1">SUM(H2:H6)</f>
        <v>158</v>
      </c>
      <c r="I7" s="127">
        <f t="shared" si="1"/>
        <v>130</v>
      </c>
      <c r="J7" s="127">
        <f t="shared" si="1"/>
        <v>347</v>
      </c>
      <c r="K7" s="128"/>
      <c r="L7" s="127"/>
      <c r="M7" s="12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f>SUM(H8:J8)</f>
        <v>8</v>
      </c>
      <c r="H8" s="25">
        <v>8</v>
      </c>
      <c r="I8" s="25"/>
      <c r="J8" s="25"/>
      <c r="K8" s="68" t="s">
        <v>83</v>
      </c>
      <c r="L8" s="25" t="s">
        <v>60</v>
      </c>
      <c r="M8" s="103" t="s">
        <v>97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f t="shared" ref="G9:G10" si="2">SUM(H9:J9)</f>
        <v>13</v>
      </c>
      <c r="H9" s="25">
        <v>13</v>
      </c>
      <c r="I9" s="25"/>
      <c r="J9" s="25"/>
      <c r="K9" s="68" t="s">
        <v>83</v>
      </c>
      <c r="L9" s="25" t="s">
        <v>60</v>
      </c>
      <c r="M9" s="103" t="s">
        <v>97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f t="shared" si="2"/>
        <v>3</v>
      </c>
      <c r="H10" s="25">
        <v>3</v>
      </c>
      <c r="I10" s="25"/>
      <c r="J10" s="25"/>
      <c r="K10" s="68" t="s">
        <v>83</v>
      </c>
      <c r="L10" s="25" t="s">
        <v>60</v>
      </c>
      <c r="M10" s="103" t="s">
        <v>97</v>
      </c>
    </row>
    <row r="11" spans="1:13" s="129" customFormat="1" ht="21.75" customHeight="1" x14ac:dyDescent="0.7">
      <c r="A11" s="153" t="s">
        <v>12</v>
      </c>
      <c r="B11" s="154"/>
      <c r="C11" s="124">
        <f>COUNTA(C8:C10)</f>
        <v>3</v>
      </c>
      <c r="D11" s="130"/>
      <c r="E11" s="131"/>
      <c r="F11" s="127"/>
      <c r="G11" s="127">
        <f>SUM(G8:G10)</f>
        <v>24</v>
      </c>
      <c r="H11" s="127">
        <f t="shared" ref="H11:J11" si="3">SUM(H8:H10)</f>
        <v>24</v>
      </c>
      <c r="I11" s="127">
        <f t="shared" si="3"/>
        <v>0</v>
      </c>
      <c r="J11" s="127">
        <f t="shared" si="3"/>
        <v>0</v>
      </c>
      <c r="K11" s="128"/>
      <c r="L11" s="127"/>
      <c r="M11" s="127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5">
        <f t="shared" ref="G12:G14" si="4">SUM(H12:J12)</f>
        <v>8</v>
      </c>
      <c r="H12" s="27">
        <v>8</v>
      </c>
      <c r="I12" s="27"/>
      <c r="J12" s="27"/>
      <c r="K12" s="68" t="s">
        <v>85</v>
      </c>
      <c r="L12" s="25" t="s">
        <v>60</v>
      </c>
      <c r="M12" s="103" t="s">
        <v>97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5">
        <f t="shared" si="4"/>
        <v>178</v>
      </c>
      <c r="H13" s="27">
        <v>178</v>
      </c>
      <c r="I13" s="27"/>
      <c r="J13" s="27"/>
      <c r="K13" s="68" t="s">
        <v>85</v>
      </c>
      <c r="L13" s="25" t="s">
        <v>60</v>
      </c>
      <c r="M13" s="103" t="s">
        <v>97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5">
        <f t="shared" si="4"/>
        <v>92</v>
      </c>
      <c r="H14" s="27">
        <v>70</v>
      </c>
      <c r="I14" s="27">
        <v>11</v>
      </c>
      <c r="J14" s="27">
        <v>11</v>
      </c>
      <c r="K14" s="68" t="s">
        <v>85</v>
      </c>
      <c r="L14" s="25" t="s">
        <v>60</v>
      </c>
      <c r="M14" s="103" t="s">
        <v>97</v>
      </c>
    </row>
    <row r="15" spans="1:13" s="135" customFormat="1" x14ac:dyDescent="0.25">
      <c r="A15" s="153" t="s">
        <v>12</v>
      </c>
      <c r="B15" s="154"/>
      <c r="C15" s="124">
        <f>COUNTA(C12:C14)</f>
        <v>3</v>
      </c>
      <c r="D15" s="132"/>
      <c r="E15" s="133"/>
      <c r="F15" s="124"/>
      <c r="G15" s="124">
        <f>SUM(G12:G14)</f>
        <v>278</v>
      </c>
      <c r="H15" s="124">
        <f t="shared" ref="H15:J15" si="5">SUM(H12:H14)</f>
        <v>256</v>
      </c>
      <c r="I15" s="124">
        <f t="shared" si="5"/>
        <v>11</v>
      </c>
      <c r="J15" s="124">
        <f t="shared" si="5"/>
        <v>11</v>
      </c>
      <c r="K15" s="134"/>
      <c r="L15" s="124"/>
      <c r="M15" s="124"/>
    </row>
    <row r="16" spans="1:13" s="26" customFormat="1" ht="21.75" customHeight="1" x14ac:dyDescent="0.7">
      <c r="A16" s="159">
        <v>4</v>
      </c>
      <c r="B16" s="161" t="s">
        <v>45</v>
      </c>
      <c r="C16" s="30" t="s">
        <v>3</v>
      </c>
      <c r="D16" s="30">
        <v>5451801.9000000004</v>
      </c>
      <c r="E16" s="98"/>
      <c r="F16" s="99"/>
      <c r="G16" s="25">
        <f t="shared" ref="G16:G18" si="6">SUM(H16:J16)</f>
        <v>68</v>
      </c>
      <c r="H16" s="100"/>
      <c r="I16" s="100">
        <v>68</v>
      </c>
      <c r="J16" s="101"/>
      <c r="K16" s="102" t="s">
        <v>90</v>
      </c>
      <c r="L16" s="25" t="s">
        <v>60</v>
      </c>
      <c r="M16" s="103" t="s">
        <v>97</v>
      </c>
    </row>
    <row r="17" spans="1:13" s="26" customFormat="1" ht="21.75" customHeight="1" x14ac:dyDescent="0.7">
      <c r="A17" s="162"/>
      <c r="B17" s="163"/>
      <c r="C17" s="16" t="s">
        <v>19</v>
      </c>
      <c r="D17" s="16">
        <v>6451804.9000000004</v>
      </c>
      <c r="E17" s="29"/>
      <c r="F17" s="62"/>
      <c r="G17" s="25">
        <f t="shared" si="6"/>
        <v>43</v>
      </c>
      <c r="H17" s="25"/>
      <c r="I17" s="25">
        <v>43</v>
      </c>
      <c r="J17" s="25"/>
      <c r="K17" s="68" t="s">
        <v>90</v>
      </c>
      <c r="L17" s="25" t="s">
        <v>60</v>
      </c>
      <c r="M17" s="103" t="s">
        <v>97</v>
      </c>
    </row>
    <row r="18" spans="1:13" s="26" customFormat="1" ht="21.75" customHeight="1" x14ac:dyDescent="0.7">
      <c r="A18" s="162"/>
      <c r="B18" s="163"/>
      <c r="C18" s="16" t="s">
        <v>20</v>
      </c>
      <c r="D18" s="16">
        <v>6451805.9000000004</v>
      </c>
      <c r="E18" s="43"/>
      <c r="F18" s="82"/>
      <c r="G18" s="25">
        <f t="shared" si="6"/>
        <v>289</v>
      </c>
      <c r="H18" s="25"/>
      <c r="I18" s="25">
        <v>289</v>
      </c>
      <c r="J18" s="64"/>
      <c r="K18" s="68" t="s">
        <v>90</v>
      </c>
      <c r="L18" s="25" t="s">
        <v>60</v>
      </c>
      <c r="M18" s="103" t="s">
        <v>97</v>
      </c>
    </row>
    <row r="19" spans="1:13" s="129" customFormat="1" ht="21.75" customHeight="1" x14ac:dyDescent="0.7">
      <c r="A19" s="153" t="s">
        <v>12</v>
      </c>
      <c r="B19" s="154"/>
      <c r="C19" s="124">
        <f>COUNTA(C16:C18)</f>
        <v>3</v>
      </c>
      <c r="D19" s="130"/>
      <c r="E19" s="131"/>
      <c r="F19" s="127"/>
      <c r="G19" s="127">
        <f>SUM(G16:G18)</f>
        <v>400</v>
      </c>
      <c r="H19" s="127">
        <f t="shared" ref="H19:J19" si="7">SUM(H16:H18)</f>
        <v>0</v>
      </c>
      <c r="I19" s="127">
        <f t="shared" si="7"/>
        <v>400</v>
      </c>
      <c r="J19" s="127">
        <f t="shared" si="7"/>
        <v>0</v>
      </c>
      <c r="K19" s="128"/>
      <c r="L19" s="127"/>
      <c r="M19" s="12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f t="shared" ref="G20:G21" si="8">SUM(H20:J20)</f>
        <v>39</v>
      </c>
      <c r="H20" s="25"/>
      <c r="I20" s="25">
        <v>29</v>
      </c>
      <c r="J20" s="25">
        <v>10</v>
      </c>
      <c r="K20" s="68" t="s">
        <v>84</v>
      </c>
      <c r="L20" s="25" t="s">
        <v>60</v>
      </c>
      <c r="M20" s="103" t="s">
        <v>97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f t="shared" si="8"/>
        <v>20</v>
      </c>
      <c r="H21" s="25"/>
      <c r="I21" s="25">
        <v>11</v>
      </c>
      <c r="J21" s="25">
        <v>9</v>
      </c>
      <c r="K21" s="68" t="s">
        <v>84</v>
      </c>
      <c r="L21" s="25" t="s">
        <v>60</v>
      </c>
      <c r="M21" s="103" t="s">
        <v>97</v>
      </c>
    </row>
    <row r="22" spans="1:13" s="129" customFormat="1" ht="21.75" customHeight="1" x14ac:dyDescent="0.7">
      <c r="A22" s="153" t="s">
        <v>12</v>
      </c>
      <c r="B22" s="154"/>
      <c r="C22" s="124">
        <f>COUNTA(C20:C21)</f>
        <v>2</v>
      </c>
      <c r="D22" s="130"/>
      <c r="E22" s="131"/>
      <c r="F22" s="127"/>
      <c r="G22" s="127">
        <f>SUM(G20:G21)</f>
        <v>59</v>
      </c>
      <c r="H22" s="127">
        <f t="shared" ref="H22:J22" si="9">SUM(H20:H21)</f>
        <v>0</v>
      </c>
      <c r="I22" s="127">
        <f t="shared" si="9"/>
        <v>40</v>
      </c>
      <c r="J22" s="127">
        <f t="shared" si="9"/>
        <v>19</v>
      </c>
      <c r="K22" s="128"/>
      <c r="L22" s="127"/>
      <c r="M22" s="12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f t="shared" ref="G23:G24" si="10">SUM(H23:J23)</f>
        <v>6</v>
      </c>
      <c r="H23" s="25"/>
      <c r="I23" s="25">
        <v>6</v>
      </c>
      <c r="J23" s="25"/>
      <c r="K23" s="68" t="s">
        <v>84</v>
      </c>
      <c r="L23" s="25" t="s">
        <v>60</v>
      </c>
      <c r="M23" s="103" t="s">
        <v>97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25">
        <f t="shared" si="10"/>
        <v>1</v>
      </c>
      <c r="H24" s="78"/>
      <c r="I24" s="78">
        <v>1</v>
      </c>
      <c r="J24" s="78"/>
      <c r="K24" s="80">
        <v>24127</v>
      </c>
      <c r="L24" s="25" t="s">
        <v>60</v>
      </c>
      <c r="M24" s="103" t="s">
        <v>97</v>
      </c>
    </row>
    <row r="25" spans="1:13" s="129" customFormat="1" ht="21" customHeight="1" x14ac:dyDescent="0.7">
      <c r="A25" s="166" t="s">
        <v>12</v>
      </c>
      <c r="B25" s="167"/>
      <c r="C25" s="124">
        <f>COUNTA(C23:C24)</f>
        <v>2</v>
      </c>
      <c r="D25" s="130"/>
      <c r="E25" s="131"/>
      <c r="F25" s="127"/>
      <c r="G25" s="127">
        <f>SUM(G23:G24)</f>
        <v>7</v>
      </c>
      <c r="H25" s="127">
        <f>SUM(H23:H24)</f>
        <v>0</v>
      </c>
      <c r="I25" s="127">
        <f>SUM(I23:I24)</f>
        <v>7</v>
      </c>
      <c r="J25" s="127">
        <f>SUM(J23:J24)</f>
        <v>0</v>
      </c>
      <c r="K25" s="128"/>
      <c r="L25" s="127"/>
      <c r="M25" s="12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f t="shared" ref="G26:G30" si="11">SUM(H26:J26)</f>
        <v>1036</v>
      </c>
      <c r="H26" s="25"/>
      <c r="I26" s="25">
        <v>1036</v>
      </c>
      <c r="J26" s="25"/>
      <c r="K26" s="68" t="s">
        <v>84</v>
      </c>
      <c r="L26" s="25" t="s">
        <v>60</v>
      </c>
      <c r="M26" s="103" t="s">
        <v>97</v>
      </c>
    </row>
    <row r="27" spans="1:13" s="26" customFormat="1" x14ac:dyDescent="0.7">
      <c r="A27" s="156"/>
      <c r="B27" s="169"/>
      <c r="C27" s="16" t="s">
        <v>25</v>
      </c>
      <c r="D27" s="16">
        <v>6451302.9000000004</v>
      </c>
      <c r="E27" s="29"/>
      <c r="F27" s="25"/>
      <c r="G27" s="25">
        <f t="shared" si="11"/>
        <v>632</v>
      </c>
      <c r="H27" s="25">
        <v>151</v>
      </c>
      <c r="I27" s="25">
        <v>443</v>
      </c>
      <c r="J27" s="25">
        <v>38</v>
      </c>
      <c r="K27" s="68" t="s">
        <v>99</v>
      </c>
      <c r="L27" s="25" t="s">
        <v>60</v>
      </c>
      <c r="M27" s="103" t="s">
        <v>101</v>
      </c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f t="shared" si="11"/>
        <v>77</v>
      </c>
      <c r="H28" s="25">
        <v>77</v>
      </c>
      <c r="I28" s="25"/>
      <c r="J28" s="25"/>
      <c r="K28" s="68" t="s">
        <v>84</v>
      </c>
      <c r="L28" s="25" t="s">
        <v>60</v>
      </c>
      <c r="M28" s="103" t="s">
        <v>97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f t="shared" si="11"/>
        <v>588</v>
      </c>
      <c r="H29" s="25">
        <v>163</v>
      </c>
      <c r="I29" s="25">
        <v>425</v>
      </c>
      <c r="J29" s="25"/>
      <c r="K29" s="68" t="s">
        <v>84</v>
      </c>
      <c r="L29" s="25" t="s">
        <v>60</v>
      </c>
      <c r="M29" s="103" t="s">
        <v>97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f t="shared" si="11"/>
        <v>259</v>
      </c>
      <c r="H30" s="25">
        <v>71</v>
      </c>
      <c r="I30" s="25">
        <v>188</v>
      </c>
      <c r="J30" s="25"/>
      <c r="K30" s="68" t="s">
        <v>84</v>
      </c>
      <c r="L30" s="25" t="s">
        <v>60</v>
      </c>
      <c r="M30" s="103" t="s">
        <v>97</v>
      </c>
    </row>
    <row r="31" spans="1:13" s="129" customFormat="1" x14ac:dyDescent="0.7">
      <c r="A31" s="153" t="s">
        <v>12</v>
      </c>
      <c r="B31" s="154"/>
      <c r="C31" s="124">
        <f>COUNTA(C26:C30)</f>
        <v>5</v>
      </c>
      <c r="D31" s="130"/>
      <c r="E31" s="131"/>
      <c r="F31" s="127"/>
      <c r="G31" s="127">
        <f>SUM(G26:G30)</f>
        <v>2592</v>
      </c>
      <c r="H31" s="127">
        <f t="shared" ref="H31:J31" si="12">SUM(H26:H30)</f>
        <v>462</v>
      </c>
      <c r="I31" s="127">
        <f t="shared" si="12"/>
        <v>2092</v>
      </c>
      <c r="J31" s="127">
        <f t="shared" si="12"/>
        <v>38</v>
      </c>
      <c r="K31" s="128"/>
      <c r="L31" s="127"/>
      <c r="M31" s="12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142">
        <f t="shared" ref="G32:G34" si="13">SUM(H32:J32)</f>
        <v>202</v>
      </c>
      <c r="H32" s="25">
        <v>10</v>
      </c>
      <c r="I32" s="142">
        <v>192</v>
      </c>
      <c r="J32" s="25"/>
      <c r="K32" s="68" t="s">
        <v>83</v>
      </c>
      <c r="L32" s="25" t="s">
        <v>60</v>
      </c>
      <c r="M32" s="103" t="s">
        <v>97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f t="shared" si="13"/>
        <v>34</v>
      </c>
      <c r="H33" s="25">
        <v>34</v>
      </c>
      <c r="I33" s="25"/>
      <c r="J33" s="25"/>
      <c r="K33" s="68" t="s">
        <v>83</v>
      </c>
      <c r="L33" s="25" t="s">
        <v>60</v>
      </c>
      <c r="M33" s="103" t="s">
        <v>97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f t="shared" si="13"/>
        <v>23</v>
      </c>
      <c r="H34" s="25"/>
      <c r="I34" s="25">
        <v>23</v>
      </c>
      <c r="J34" s="25"/>
      <c r="K34" s="68" t="s">
        <v>83</v>
      </c>
      <c r="L34" s="25" t="s">
        <v>60</v>
      </c>
      <c r="M34" s="103" t="s">
        <v>97</v>
      </c>
    </row>
    <row r="35" spans="1:13" s="129" customFormat="1" x14ac:dyDescent="0.7">
      <c r="A35" s="164" t="s">
        <v>12</v>
      </c>
      <c r="B35" s="165"/>
      <c r="C35" s="124">
        <f>COUNTA(C32:C34)</f>
        <v>3</v>
      </c>
      <c r="D35" s="136"/>
      <c r="E35" s="137"/>
      <c r="F35" s="138"/>
      <c r="G35" s="138">
        <f>SUM(G32:G34)</f>
        <v>259</v>
      </c>
      <c r="H35" s="138">
        <f t="shared" ref="H35:J35" si="14">SUM(H32:H34)</f>
        <v>44</v>
      </c>
      <c r="I35" s="138">
        <f t="shared" si="14"/>
        <v>215</v>
      </c>
      <c r="J35" s="138">
        <f t="shared" si="14"/>
        <v>0</v>
      </c>
      <c r="K35" s="139"/>
      <c r="L35" s="138"/>
      <c r="M35" s="138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f t="shared" ref="G36:G38" si="15">SUM(H36:J36)</f>
        <v>3</v>
      </c>
      <c r="H36" s="25">
        <v>3</v>
      </c>
      <c r="I36" s="25"/>
      <c r="J36" s="25"/>
      <c r="K36" s="68" t="s">
        <v>85</v>
      </c>
      <c r="L36" s="25" t="s">
        <v>60</v>
      </c>
      <c r="M36" s="103" t="s">
        <v>97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f t="shared" si="15"/>
        <v>10</v>
      </c>
      <c r="H37" s="25">
        <v>10</v>
      </c>
      <c r="I37" s="25"/>
      <c r="J37" s="25"/>
      <c r="K37" s="68" t="s">
        <v>85</v>
      </c>
      <c r="L37" s="25" t="s">
        <v>60</v>
      </c>
      <c r="M37" s="103" t="s">
        <v>97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f t="shared" si="15"/>
        <v>3</v>
      </c>
      <c r="H38" s="25">
        <v>3</v>
      </c>
      <c r="I38" s="25"/>
      <c r="J38" s="25"/>
      <c r="K38" s="68" t="s">
        <v>85</v>
      </c>
      <c r="L38" s="25" t="s">
        <v>60</v>
      </c>
      <c r="M38" s="103" t="s">
        <v>97</v>
      </c>
    </row>
    <row r="39" spans="1:13" s="129" customFormat="1" x14ac:dyDescent="0.7">
      <c r="A39" s="153" t="s">
        <v>12</v>
      </c>
      <c r="B39" s="154"/>
      <c r="C39" s="124">
        <f>COUNTA(C36:C38)</f>
        <v>3</v>
      </c>
      <c r="D39" s="130"/>
      <c r="E39" s="131"/>
      <c r="F39" s="127"/>
      <c r="G39" s="127">
        <f>SUM(G36:G38)</f>
        <v>16</v>
      </c>
      <c r="H39" s="127">
        <f t="shared" ref="H39:J39" si="16">SUM(H36:H38)</f>
        <v>16</v>
      </c>
      <c r="I39" s="127">
        <f t="shared" si="16"/>
        <v>0</v>
      </c>
      <c r="J39" s="127">
        <f t="shared" si="16"/>
        <v>0</v>
      </c>
      <c r="K39" s="128"/>
      <c r="L39" s="127"/>
      <c r="M39" s="127"/>
    </row>
    <row r="40" spans="1:13" s="28" customFormat="1" x14ac:dyDescent="0.2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5">
        <f t="shared" ref="G40:G41" si="17">SUM(H40:J40)</f>
        <v>18</v>
      </c>
      <c r="H40" s="27">
        <v>14</v>
      </c>
      <c r="I40" s="27">
        <v>4</v>
      </c>
      <c r="J40" s="45"/>
      <c r="K40" s="68" t="s">
        <v>84</v>
      </c>
      <c r="L40" s="25" t="s">
        <v>60</v>
      </c>
      <c r="M40" s="103" t="s">
        <v>97</v>
      </c>
    </row>
    <row r="41" spans="1:13" s="28" customFormat="1" x14ac:dyDescent="0.25">
      <c r="A41" s="156"/>
      <c r="B41" s="160"/>
      <c r="C41" s="17" t="s">
        <v>77</v>
      </c>
      <c r="D41" s="17">
        <v>5451001.9000000004</v>
      </c>
      <c r="E41" s="35"/>
      <c r="F41" s="27"/>
      <c r="G41" s="25">
        <f t="shared" si="17"/>
        <v>153</v>
      </c>
      <c r="H41" s="27"/>
      <c r="I41" s="27">
        <v>153</v>
      </c>
      <c r="J41" s="27"/>
      <c r="K41" s="68" t="s">
        <v>85</v>
      </c>
      <c r="L41" s="25" t="s">
        <v>60</v>
      </c>
      <c r="M41" s="103" t="s">
        <v>97</v>
      </c>
    </row>
    <row r="42" spans="1:13" s="135" customFormat="1" ht="21.75" customHeight="1" x14ac:dyDescent="0.25">
      <c r="A42" s="153" t="s">
        <v>12</v>
      </c>
      <c r="B42" s="154"/>
      <c r="C42" s="124">
        <f>COUNTA(C40:C41)</f>
        <v>2</v>
      </c>
      <c r="D42" s="132"/>
      <c r="E42" s="133"/>
      <c r="F42" s="124"/>
      <c r="G42" s="124">
        <f>SUM(G40:G41)</f>
        <v>171</v>
      </c>
      <c r="H42" s="124">
        <f>SUM(H40:H41)</f>
        <v>14</v>
      </c>
      <c r="I42" s="124">
        <f>SUM(I40:I41)</f>
        <v>157</v>
      </c>
      <c r="J42" s="124">
        <f>SUM(J40:J41)</f>
        <v>0</v>
      </c>
      <c r="K42" s="134"/>
      <c r="L42" s="124"/>
      <c r="M42" s="12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73.8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s="129" customFormat="1" ht="20.25" customHeight="1" x14ac:dyDescent="0.25">
      <c r="A45" s="172"/>
      <c r="B45" s="140">
        <v>10</v>
      </c>
      <c r="C45" s="140">
        <f>C39+C35+C31+C25+C22+C19+C15+C11+C7+C42</f>
        <v>31</v>
      </c>
      <c r="D45" s="140">
        <f>150</f>
        <v>150</v>
      </c>
      <c r="E45" s="140">
        <f>SUM(E2:E41)</f>
        <v>0</v>
      </c>
      <c r="F45" s="140">
        <f>SUM(F2:F42)</f>
        <v>0</v>
      </c>
      <c r="G45" s="140">
        <f>G7+G11+G15+G19+G22+G25+G31+G35+G39+G42</f>
        <v>4441</v>
      </c>
      <c r="H45" s="140">
        <f>H7+H11+H15+H19+H22+H25+H31+H35+H39+H42</f>
        <v>974</v>
      </c>
      <c r="I45" s="140">
        <f>I7+I11+I15+I19+I22+I25+I31+I35+I39+I42</f>
        <v>3052</v>
      </c>
      <c r="J45" s="140">
        <f>J7+J11+J15+J19+J22+J25+J31+J35+J39+J42</f>
        <v>415</v>
      </c>
      <c r="K45" s="140">
        <v>10</v>
      </c>
      <c r="L45" s="141" t="s">
        <v>60</v>
      </c>
      <c r="M45" s="140" t="s">
        <v>102</v>
      </c>
    </row>
    <row r="46" spans="1:13" x14ac:dyDescent="0.7">
      <c r="D46" s="44"/>
      <c r="G46" s="52" t="s">
        <v>12</v>
      </c>
      <c r="H46" s="197">
        <f>H45*H44</f>
        <v>4870000</v>
      </c>
      <c r="I46" s="197">
        <f>I45*I44</f>
        <v>21364000</v>
      </c>
      <c r="J46" s="197">
        <f>J45*J44</f>
        <v>3735000</v>
      </c>
    </row>
    <row r="47" spans="1:13" x14ac:dyDescent="0.7">
      <c r="D47" s="1" t="s">
        <v>55</v>
      </c>
      <c r="E47" s="50">
        <f>E45+F45+G45</f>
        <v>4441</v>
      </c>
      <c r="F47" s="53" t="s">
        <v>56</v>
      </c>
      <c r="G47" s="52" t="s">
        <v>55</v>
      </c>
      <c r="H47" s="198">
        <f>SUM(H46:J46)</f>
        <v>29969000</v>
      </c>
      <c r="I47" s="53" t="s">
        <v>57</v>
      </c>
      <c r="K47" s="173"/>
      <c r="L47" s="173"/>
      <c r="M47" s="81"/>
    </row>
    <row r="48" spans="1:13" s="23" customFormat="1" x14ac:dyDescent="0.7">
      <c r="A48" s="1"/>
      <c r="B48" s="1"/>
      <c r="F48" s="81"/>
    </row>
    <row r="49" spans="1:8" s="23" customFormat="1" x14ac:dyDescent="0.7">
      <c r="A49" s="1"/>
      <c r="B49" s="1"/>
      <c r="C49" s="1"/>
      <c r="D49" s="1"/>
      <c r="E49" s="39"/>
      <c r="F49" s="23" t="s">
        <v>81</v>
      </c>
      <c r="H49" s="143" t="s">
        <v>119</v>
      </c>
    </row>
    <row r="50" spans="1:8" s="23" customFormat="1" x14ac:dyDescent="0.7">
      <c r="A50" s="1"/>
      <c r="B50" s="1"/>
      <c r="C50" s="1"/>
      <c r="D50" s="1"/>
      <c r="E50" s="39"/>
      <c r="F50" s="23" t="s">
        <v>88</v>
      </c>
      <c r="H50" s="53" t="s">
        <v>120</v>
      </c>
    </row>
  </sheetData>
  <mergeCells count="32">
    <mergeCell ref="A44:A45"/>
    <mergeCell ref="K47:L47"/>
    <mergeCell ref="A36:A38"/>
    <mergeCell ref="B36:B38"/>
    <mergeCell ref="A39:B39"/>
    <mergeCell ref="A40:A41"/>
    <mergeCell ref="B40:B41"/>
    <mergeCell ref="A42:B42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BE2C-8024-4708-8176-176B58CCC84C}">
  <dimension ref="A1:M55"/>
  <sheetViews>
    <sheetView topLeftCell="A9" workbookViewId="0">
      <selection activeCell="E54" sqref="E54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4" width="10.59765625" style="1" bestFit="1" customWidth="1"/>
    <col min="5" max="5" width="10.59765625" style="39" bestFit="1" customWidth="1"/>
    <col min="6" max="6" width="11.59765625" style="23" bestFit="1" customWidth="1"/>
    <col min="7" max="7" width="10.8984375" style="23" bestFit="1" customWidth="1"/>
    <col min="8" max="10" width="11.59765625" style="23" bestFit="1" customWidth="1"/>
    <col min="11" max="11" width="5.5" style="23" bestFit="1" customWidth="1"/>
    <col min="12" max="12" width="5" style="23" bestFit="1" customWidth="1"/>
    <col min="13" max="13" width="13.59765625" style="23" customWidth="1"/>
  </cols>
  <sheetData>
    <row r="1" spans="1:13" ht="73.8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f>SUM(H2:J2)</f>
        <v>30</v>
      </c>
      <c r="H2" s="25">
        <v>30</v>
      </c>
      <c r="I2" s="25"/>
      <c r="J2" s="25"/>
      <c r="K2" s="68" t="s">
        <v>83</v>
      </c>
      <c r="L2" s="25" t="s">
        <v>60</v>
      </c>
      <c r="M2" s="103" t="s">
        <v>97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f t="shared" ref="G3:G6" si="0">SUM(H3:J3)</f>
        <v>111</v>
      </c>
      <c r="H3" s="25"/>
      <c r="I3" s="25">
        <v>2</v>
      </c>
      <c r="J3" s="25">
        <v>109</v>
      </c>
      <c r="K3" s="68" t="s">
        <v>83</v>
      </c>
      <c r="L3" s="25" t="s">
        <v>60</v>
      </c>
      <c r="M3" s="103" t="s">
        <v>97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f t="shared" si="0"/>
        <v>246</v>
      </c>
      <c r="H4" s="25">
        <v>119</v>
      </c>
      <c r="I4" s="25">
        <v>127</v>
      </c>
      <c r="J4" s="25"/>
      <c r="K4" s="68" t="s">
        <v>83</v>
      </c>
      <c r="L4" s="25" t="s">
        <v>60</v>
      </c>
      <c r="M4" s="103" t="s">
        <v>97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f t="shared" si="0"/>
        <v>249</v>
      </c>
      <c r="H5" s="25">
        <v>10</v>
      </c>
      <c r="I5" s="25"/>
      <c r="J5" s="25">
        <v>239</v>
      </c>
      <c r="K5" s="68" t="s">
        <v>83</v>
      </c>
      <c r="L5" s="25" t="s">
        <v>60</v>
      </c>
      <c r="M5" s="103" t="s">
        <v>97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f t="shared" si="0"/>
        <v>1</v>
      </c>
      <c r="H6" s="25"/>
      <c r="I6" s="25">
        <v>1</v>
      </c>
      <c r="J6" s="25"/>
      <c r="K6" s="68" t="s">
        <v>83</v>
      </c>
      <c r="L6" s="25" t="s">
        <v>60</v>
      </c>
      <c r="M6" s="103" t="s">
        <v>97</v>
      </c>
    </row>
    <row r="7" spans="1:13" s="129" customFormat="1" ht="21.75" customHeight="1" x14ac:dyDescent="0.7">
      <c r="A7" s="153" t="s">
        <v>12</v>
      </c>
      <c r="B7" s="158"/>
      <c r="C7" s="124">
        <f>COUNTA(C2:C6)</f>
        <v>5</v>
      </c>
      <c r="D7" s="125"/>
      <c r="E7" s="126"/>
      <c r="F7" s="127"/>
      <c r="G7" s="127">
        <f>SUM(G2:G6)</f>
        <v>637</v>
      </c>
      <c r="H7" s="127">
        <f t="shared" ref="H7:J7" si="1">SUM(H2:H6)</f>
        <v>159</v>
      </c>
      <c r="I7" s="127">
        <f t="shared" si="1"/>
        <v>130</v>
      </c>
      <c r="J7" s="127">
        <f t="shared" si="1"/>
        <v>348</v>
      </c>
      <c r="K7" s="128"/>
      <c r="L7" s="127"/>
      <c r="M7" s="12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f>SUM(H8:J8)</f>
        <v>8</v>
      </c>
      <c r="H8" s="25">
        <v>8</v>
      </c>
      <c r="I8" s="25"/>
      <c r="J8" s="25"/>
      <c r="K8" s="68" t="s">
        <v>83</v>
      </c>
      <c r="L8" s="25" t="s">
        <v>60</v>
      </c>
      <c r="M8" s="103" t="s">
        <v>97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f t="shared" ref="G9:G10" si="2">SUM(H9:J9)</f>
        <v>13</v>
      </c>
      <c r="H9" s="25">
        <v>13</v>
      </c>
      <c r="I9" s="25"/>
      <c r="J9" s="25"/>
      <c r="K9" s="68" t="s">
        <v>83</v>
      </c>
      <c r="L9" s="25" t="s">
        <v>60</v>
      </c>
      <c r="M9" s="103" t="s">
        <v>97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f t="shared" si="2"/>
        <v>3</v>
      </c>
      <c r="H10" s="25">
        <v>3</v>
      </c>
      <c r="I10" s="25"/>
      <c r="J10" s="25"/>
      <c r="K10" s="68" t="s">
        <v>83</v>
      </c>
      <c r="L10" s="25" t="s">
        <v>60</v>
      </c>
      <c r="M10" s="103" t="s">
        <v>97</v>
      </c>
    </row>
    <row r="11" spans="1:13" s="129" customFormat="1" ht="21.75" customHeight="1" x14ac:dyDescent="0.7">
      <c r="A11" s="153" t="s">
        <v>12</v>
      </c>
      <c r="B11" s="154"/>
      <c r="C11" s="124">
        <f>COUNTA(C8:C10)</f>
        <v>3</v>
      </c>
      <c r="D11" s="130"/>
      <c r="E11" s="131"/>
      <c r="F11" s="127"/>
      <c r="G11" s="127">
        <f>SUM(G8:G10)</f>
        <v>24</v>
      </c>
      <c r="H11" s="127">
        <f t="shared" ref="H11:J11" si="3">SUM(H8:H10)</f>
        <v>24</v>
      </c>
      <c r="I11" s="127">
        <f t="shared" si="3"/>
        <v>0</v>
      </c>
      <c r="J11" s="127">
        <f t="shared" si="3"/>
        <v>0</v>
      </c>
      <c r="K11" s="128"/>
      <c r="L11" s="127"/>
      <c r="M11" s="127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5">
        <f t="shared" ref="G12:G14" si="4">SUM(H12:J12)</f>
        <v>8</v>
      </c>
      <c r="H12" s="27">
        <v>8</v>
      </c>
      <c r="I12" s="27"/>
      <c r="J12" s="27"/>
      <c r="K12" s="68" t="s">
        <v>85</v>
      </c>
      <c r="L12" s="25" t="s">
        <v>60</v>
      </c>
      <c r="M12" s="103" t="s">
        <v>97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5">
        <f t="shared" si="4"/>
        <v>178</v>
      </c>
      <c r="H13" s="27">
        <v>178</v>
      </c>
      <c r="I13" s="27"/>
      <c r="J13" s="27"/>
      <c r="K13" s="68" t="s">
        <v>85</v>
      </c>
      <c r="L13" s="25" t="s">
        <v>60</v>
      </c>
      <c r="M13" s="103" t="s">
        <v>97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5">
        <f t="shared" si="4"/>
        <v>92</v>
      </c>
      <c r="H14" s="27">
        <v>70</v>
      </c>
      <c r="I14" s="27">
        <v>11</v>
      </c>
      <c r="J14" s="27">
        <v>11</v>
      </c>
      <c r="K14" s="68" t="s">
        <v>85</v>
      </c>
      <c r="L14" s="25" t="s">
        <v>60</v>
      </c>
      <c r="M14" s="103" t="s">
        <v>97</v>
      </c>
    </row>
    <row r="15" spans="1:13" s="135" customFormat="1" x14ac:dyDescent="0.25">
      <c r="A15" s="153" t="s">
        <v>12</v>
      </c>
      <c r="B15" s="154"/>
      <c r="C15" s="124">
        <f>COUNTA(C12:C14)</f>
        <v>3</v>
      </c>
      <c r="D15" s="132"/>
      <c r="E15" s="133"/>
      <c r="F15" s="124"/>
      <c r="G15" s="124">
        <f>SUM(G12:G14)</f>
        <v>278</v>
      </c>
      <c r="H15" s="124">
        <f t="shared" ref="H15:J15" si="5">SUM(H12:H14)</f>
        <v>256</v>
      </c>
      <c r="I15" s="124">
        <f t="shared" si="5"/>
        <v>11</v>
      </c>
      <c r="J15" s="124">
        <f t="shared" si="5"/>
        <v>11</v>
      </c>
      <c r="K15" s="134"/>
      <c r="L15" s="124"/>
      <c r="M15" s="124"/>
    </row>
    <row r="16" spans="1:13" s="26" customFormat="1" ht="21.75" customHeight="1" x14ac:dyDescent="0.7">
      <c r="A16" s="159">
        <v>4</v>
      </c>
      <c r="B16" s="161" t="s">
        <v>45</v>
      </c>
      <c r="C16" s="30" t="s">
        <v>3</v>
      </c>
      <c r="D16" s="30">
        <v>5451801.9000000004</v>
      </c>
      <c r="E16" s="98"/>
      <c r="F16" s="99"/>
      <c r="G16" s="25">
        <f t="shared" ref="G16:G18" si="6">SUM(H16:J16)</f>
        <v>68</v>
      </c>
      <c r="H16" s="100"/>
      <c r="I16" s="100">
        <v>68</v>
      </c>
      <c r="J16" s="101"/>
      <c r="K16" s="102" t="s">
        <v>90</v>
      </c>
      <c r="L16" s="25" t="s">
        <v>60</v>
      </c>
      <c r="M16" s="103" t="s">
        <v>97</v>
      </c>
    </row>
    <row r="17" spans="1:13" s="26" customFormat="1" ht="21.75" customHeight="1" x14ac:dyDescent="0.7">
      <c r="A17" s="162"/>
      <c r="B17" s="163"/>
      <c r="C17" s="16" t="s">
        <v>19</v>
      </c>
      <c r="D17" s="16">
        <v>6451804.9000000004</v>
      </c>
      <c r="E17" s="29"/>
      <c r="F17" s="62"/>
      <c r="G17" s="25">
        <f t="shared" si="6"/>
        <v>43</v>
      </c>
      <c r="H17" s="25"/>
      <c r="I17" s="25">
        <v>43</v>
      </c>
      <c r="J17" s="25"/>
      <c r="K17" s="68" t="s">
        <v>90</v>
      </c>
      <c r="L17" s="25" t="s">
        <v>60</v>
      </c>
      <c r="M17" s="103" t="s">
        <v>97</v>
      </c>
    </row>
    <row r="18" spans="1:13" s="26" customFormat="1" ht="21.75" customHeight="1" x14ac:dyDescent="0.7">
      <c r="A18" s="162"/>
      <c r="B18" s="163"/>
      <c r="C18" s="16" t="s">
        <v>20</v>
      </c>
      <c r="D18" s="16">
        <v>6451805.9000000004</v>
      </c>
      <c r="E18" s="43"/>
      <c r="F18" s="82"/>
      <c r="G18" s="25">
        <f t="shared" si="6"/>
        <v>289</v>
      </c>
      <c r="H18" s="25"/>
      <c r="I18" s="25">
        <v>289</v>
      </c>
      <c r="J18" s="64"/>
      <c r="K18" s="68" t="s">
        <v>90</v>
      </c>
      <c r="L18" s="25" t="s">
        <v>60</v>
      </c>
      <c r="M18" s="103" t="s">
        <v>97</v>
      </c>
    </row>
    <row r="19" spans="1:13" s="129" customFormat="1" ht="21.75" customHeight="1" x14ac:dyDescent="0.7">
      <c r="A19" s="153" t="s">
        <v>12</v>
      </c>
      <c r="B19" s="154"/>
      <c r="C19" s="124">
        <f>COUNTA(C16:C18)</f>
        <v>3</v>
      </c>
      <c r="D19" s="130"/>
      <c r="E19" s="131"/>
      <c r="F19" s="127"/>
      <c r="G19" s="127">
        <f>SUM(G16:G18)</f>
        <v>400</v>
      </c>
      <c r="H19" s="127">
        <f t="shared" ref="H19:J19" si="7">SUM(H16:H18)</f>
        <v>0</v>
      </c>
      <c r="I19" s="127">
        <f t="shared" si="7"/>
        <v>400</v>
      </c>
      <c r="J19" s="127">
        <f t="shared" si="7"/>
        <v>0</v>
      </c>
      <c r="K19" s="128"/>
      <c r="L19" s="127"/>
      <c r="M19" s="12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f t="shared" ref="G20:G21" si="8">SUM(H20:J20)</f>
        <v>39</v>
      </c>
      <c r="H20" s="25"/>
      <c r="I20" s="25">
        <v>29</v>
      </c>
      <c r="J20" s="25">
        <v>10</v>
      </c>
      <c r="K20" s="68" t="s">
        <v>84</v>
      </c>
      <c r="L20" s="25" t="s">
        <v>60</v>
      </c>
      <c r="M20" s="103" t="s">
        <v>97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f t="shared" si="8"/>
        <v>20</v>
      </c>
      <c r="H21" s="25"/>
      <c r="I21" s="25">
        <v>11</v>
      </c>
      <c r="J21" s="25">
        <v>9</v>
      </c>
      <c r="K21" s="68" t="s">
        <v>84</v>
      </c>
      <c r="L21" s="25" t="s">
        <v>60</v>
      </c>
      <c r="M21" s="103" t="s">
        <v>97</v>
      </c>
    </row>
    <row r="22" spans="1:13" s="129" customFormat="1" ht="21.75" customHeight="1" x14ac:dyDescent="0.7">
      <c r="A22" s="153" t="s">
        <v>12</v>
      </c>
      <c r="B22" s="154"/>
      <c r="C22" s="124">
        <f>COUNTA(C20:C21)</f>
        <v>2</v>
      </c>
      <c r="D22" s="130"/>
      <c r="E22" s="131"/>
      <c r="F22" s="127"/>
      <c r="G22" s="127">
        <f>SUM(G20:G21)</f>
        <v>59</v>
      </c>
      <c r="H22" s="127">
        <f t="shared" ref="H22:J22" si="9">SUM(H20:H21)</f>
        <v>0</v>
      </c>
      <c r="I22" s="127">
        <f t="shared" si="9"/>
        <v>40</v>
      </c>
      <c r="J22" s="127">
        <f t="shared" si="9"/>
        <v>19</v>
      </c>
      <c r="K22" s="128"/>
      <c r="L22" s="127"/>
      <c r="M22" s="12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f t="shared" ref="G23:G24" si="10">SUM(H23:J23)</f>
        <v>6</v>
      </c>
      <c r="H23" s="25"/>
      <c r="I23" s="25">
        <v>6</v>
      </c>
      <c r="J23" s="25"/>
      <c r="K23" s="68" t="s">
        <v>84</v>
      </c>
      <c r="L23" s="25" t="s">
        <v>60</v>
      </c>
      <c r="M23" s="103" t="s">
        <v>97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25">
        <f t="shared" si="10"/>
        <v>1</v>
      </c>
      <c r="H24" s="78"/>
      <c r="I24" s="78">
        <v>1</v>
      </c>
      <c r="J24" s="78"/>
      <c r="K24" s="80">
        <v>24127</v>
      </c>
      <c r="L24" s="25" t="s">
        <v>60</v>
      </c>
      <c r="M24" s="103" t="s">
        <v>97</v>
      </c>
    </row>
    <row r="25" spans="1:13" s="129" customFormat="1" ht="21" customHeight="1" x14ac:dyDescent="0.7">
      <c r="A25" s="166" t="s">
        <v>12</v>
      </c>
      <c r="B25" s="167"/>
      <c r="C25" s="124">
        <f>COUNTA(C23:C24)</f>
        <v>2</v>
      </c>
      <c r="D25" s="130"/>
      <c r="E25" s="131"/>
      <c r="F25" s="127"/>
      <c r="G25" s="127">
        <f>SUM(G23:G24)</f>
        <v>7</v>
      </c>
      <c r="H25" s="127">
        <f>SUM(H23:H24)</f>
        <v>0</v>
      </c>
      <c r="I25" s="127">
        <f>SUM(I23:I24)</f>
        <v>7</v>
      </c>
      <c r="J25" s="127">
        <f>SUM(J23:J24)</f>
        <v>0</v>
      </c>
      <c r="K25" s="128"/>
      <c r="L25" s="127"/>
      <c r="M25" s="12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f t="shared" ref="G26:G30" si="11">SUM(H26:J26)</f>
        <v>1036</v>
      </c>
      <c r="H26" s="25"/>
      <c r="I26" s="25">
        <v>1036</v>
      </c>
      <c r="J26" s="25"/>
      <c r="K26" s="68" t="s">
        <v>84</v>
      </c>
      <c r="L26" s="25" t="s">
        <v>60</v>
      </c>
      <c r="M26" s="103" t="s">
        <v>97</v>
      </c>
    </row>
    <row r="27" spans="1:13" s="26" customFormat="1" x14ac:dyDescent="0.7">
      <c r="A27" s="156"/>
      <c r="B27" s="169"/>
      <c r="C27" s="16" t="s">
        <v>25</v>
      </c>
      <c r="D27" s="16">
        <v>6451302.9000000004</v>
      </c>
      <c r="E27" s="29"/>
      <c r="F27" s="25"/>
      <c r="G27" s="25">
        <f t="shared" si="11"/>
        <v>632</v>
      </c>
      <c r="H27" s="25">
        <v>151</v>
      </c>
      <c r="I27" s="25">
        <v>443</v>
      </c>
      <c r="J27" s="25">
        <v>38</v>
      </c>
      <c r="K27" s="68" t="s">
        <v>99</v>
      </c>
      <c r="L27" s="25" t="s">
        <v>60</v>
      </c>
      <c r="M27" s="103" t="s">
        <v>101</v>
      </c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f t="shared" si="11"/>
        <v>77</v>
      </c>
      <c r="H28" s="25">
        <v>77</v>
      </c>
      <c r="I28" s="25"/>
      <c r="J28" s="25"/>
      <c r="K28" s="68" t="s">
        <v>84</v>
      </c>
      <c r="L28" s="25" t="s">
        <v>60</v>
      </c>
      <c r="M28" s="103" t="s">
        <v>97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f t="shared" si="11"/>
        <v>588</v>
      </c>
      <c r="H29" s="25">
        <v>163</v>
      </c>
      <c r="I29" s="25">
        <v>425</v>
      </c>
      <c r="J29" s="25"/>
      <c r="K29" s="68" t="s">
        <v>84</v>
      </c>
      <c r="L29" s="25" t="s">
        <v>60</v>
      </c>
      <c r="M29" s="103" t="s">
        <v>97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f t="shared" si="11"/>
        <v>259</v>
      </c>
      <c r="H30" s="25">
        <v>71</v>
      </c>
      <c r="I30" s="25">
        <v>188</v>
      </c>
      <c r="J30" s="25"/>
      <c r="K30" s="68" t="s">
        <v>84</v>
      </c>
      <c r="L30" s="25" t="s">
        <v>60</v>
      </c>
      <c r="M30" s="103" t="s">
        <v>97</v>
      </c>
    </row>
    <row r="31" spans="1:13" s="129" customFormat="1" x14ac:dyDescent="0.7">
      <c r="A31" s="153" t="s">
        <v>12</v>
      </c>
      <c r="B31" s="154"/>
      <c r="C31" s="124">
        <f>COUNTA(C26:C30)</f>
        <v>5</v>
      </c>
      <c r="D31" s="130"/>
      <c r="E31" s="131"/>
      <c r="F31" s="127"/>
      <c r="G31" s="127">
        <f>SUM(G26:G30)</f>
        <v>2592</v>
      </c>
      <c r="H31" s="127">
        <f t="shared" ref="H31:J31" si="12">SUM(H26:H30)</f>
        <v>462</v>
      </c>
      <c r="I31" s="127">
        <f t="shared" si="12"/>
        <v>2092</v>
      </c>
      <c r="J31" s="127">
        <f t="shared" si="12"/>
        <v>38</v>
      </c>
      <c r="K31" s="128"/>
      <c r="L31" s="127"/>
      <c r="M31" s="12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25">
        <f t="shared" ref="G32:G34" si="13">SUM(H32:J32)</f>
        <v>203</v>
      </c>
      <c r="H32" s="25">
        <v>10</v>
      </c>
      <c r="I32" s="25">
        <v>193</v>
      </c>
      <c r="J32" s="25"/>
      <c r="K32" s="68" t="s">
        <v>83</v>
      </c>
      <c r="L32" s="25" t="s">
        <v>60</v>
      </c>
      <c r="M32" s="103" t="s">
        <v>97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f t="shared" si="13"/>
        <v>34</v>
      </c>
      <c r="H33" s="25">
        <v>34</v>
      </c>
      <c r="I33" s="25"/>
      <c r="J33" s="25"/>
      <c r="K33" s="68" t="s">
        <v>83</v>
      </c>
      <c r="L33" s="25" t="s">
        <v>60</v>
      </c>
      <c r="M33" s="103" t="s">
        <v>97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f t="shared" si="13"/>
        <v>23</v>
      </c>
      <c r="H34" s="25"/>
      <c r="I34" s="25">
        <v>23</v>
      </c>
      <c r="J34" s="25"/>
      <c r="K34" s="68" t="s">
        <v>83</v>
      </c>
      <c r="L34" s="25" t="s">
        <v>60</v>
      </c>
      <c r="M34" s="103" t="s">
        <v>97</v>
      </c>
    </row>
    <row r="35" spans="1:13" s="129" customFormat="1" x14ac:dyDescent="0.7">
      <c r="A35" s="164" t="s">
        <v>12</v>
      </c>
      <c r="B35" s="165"/>
      <c r="C35" s="124">
        <f>COUNTA(C32:C34)</f>
        <v>3</v>
      </c>
      <c r="D35" s="136"/>
      <c r="E35" s="137"/>
      <c r="F35" s="138"/>
      <c r="G35" s="138">
        <f>SUM(G32:G34)</f>
        <v>260</v>
      </c>
      <c r="H35" s="138">
        <f t="shared" ref="H35:J35" si="14">SUM(H32:H34)</f>
        <v>44</v>
      </c>
      <c r="I35" s="138">
        <f t="shared" si="14"/>
        <v>216</v>
      </c>
      <c r="J35" s="138">
        <f t="shared" si="14"/>
        <v>0</v>
      </c>
      <c r="K35" s="139"/>
      <c r="L35" s="138"/>
      <c r="M35" s="138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f t="shared" ref="G36:G38" si="15">SUM(H36:J36)</f>
        <v>3</v>
      </c>
      <c r="H36" s="25">
        <v>3</v>
      </c>
      <c r="I36" s="25"/>
      <c r="J36" s="25"/>
      <c r="K36" s="68" t="s">
        <v>85</v>
      </c>
      <c r="L36" s="25" t="s">
        <v>60</v>
      </c>
      <c r="M36" s="103" t="s">
        <v>97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f t="shared" si="15"/>
        <v>10</v>
      </c>
      <c r="H37" s="25">
        <v>10</v>
      </c>
      <c r="I37" s="25"/>
      <c r="J37" s="25"/>
      <c r="K37" s="68" t="s">
        <v>85</v>
      </c>
      <c r="L37" s="25" t="s">
        <v>60</v>
      </c>
      <c r="M37" s="103" t="s">
        <v>97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f t="shared" si="15"/>
        <v>3</v>
      </c>
      <c r="H38" s="25">
        <v>3</v>
      </c>
      <c r="I38" s="25"/>
      <c r="J38" s="25"/>
      <c r="K38" s="68" t="s">
        <v>85</v>
      </c>
      <c r="L38" s="25" t="s">
        <v>60</v>
      </c>
      <c r="M38" s="103" t="s">
        <v>97</v>
      </c>
    </row>
    <row r="39" spans="1:13" s="129" customFormat="1" x14ac:dyDescent="0.7">
      <c r="A39" s="153" t="s">
        <v>12</v>
      </c>
      <c r="B39" s="154"/>
      <c r="C39" s="124">
        <f>COUNTA(C36:C38)</f>
        <v>3</v>
      </c>
      <c r="D39" s="130"/>
      <c r="E39" s="131"/>
      <c r="F39" s="127"/>
      <c r="G39" s="127">
        <f>SUM(G36:G38)</f>
        <v>16</v>
      </c>
      <c r="H39" s="127">
        <f t="shared" ref="H39:J39" si="16">SUM(H36:H38)</f>
        <v>16</v>
      </c>
      <c r="I39" s="127">
        <f t="shared" si="16"/>
        <v>0</v>
      </c>
      <c r="J39" s="127">
        <f t="shared" si="16"/>
        <v>0</v>
      </c>
      <c r="K39" s="128"/>
      <c r="L39" s="127"/>
      <c r="M39" s="127"/>
    </row>
    <row r="40" spans="1:13" s="28" customFormat="1" x14ac:dyDescent="0.2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5">
        <f t="shared" ref="G40:G41" si="17">SUM(H40:J40)</f>
        <v>18</v>
      </c>
      <c r="H40" s="27">
        <v>14</v>
      </c>
      <c r="I40" s="27">
        <v>4</v>
      </c>
      <c r="J40" s="45"/>
      <c r="K40" s="68" t="s">
        <v>84</v>
      </c>
      <c r="L40" s="25" t="s">
        <v>60</v>
      </c>
      <c r="M40" s="103" t="s">
        <v>97</v>
      </c>
    </row>
    <row r="41" spans="1:13" s="28" customFormat="1" x14ac:dyDescent="0.25">
      <c r="A41" s="156"/>
      <c r="B41" s="160"/>
      <c r="C41" s="17" t="s">
        <v>77</v>
      </c>
      <c r="D41" s="17">
        <v>5451001.9000000004</v>
      </c>
      <c r="E41" s="35"/>
      <c r="F41" s="27"/>
      <c r="G41" s="25">
        <f t="shared" si="17"/>
        <v>153</v>
      </c>
      <c r="H41" s="27"/>
      <c r="I41" s="27">
        <v>153</v>
      </c>
      <c r="J41" s="27"/>
      <c r="K41" s="68" t="s">
        <v>85</v>
      </c>
      <c r="L41" s="25" t="s">
        <v>60</v>
      </c>
      <c r="M41" s="103" t="s">
        <v>97</v>
      </c>
    </row>
    <row r="42" spans="1:13" s="135" customFormat="1" ht="21.75" customHeight="1" x14ac:dyDescent="0.25">
      <c r="A42" s="153" t="s">
        <v>12</v>
      </c>
      <c r="B42" s="154"/>
      <c r="C42" s="124">
        <f>COUNTA(C40:C41)</f>
        <v>2</v>
      </c>
      <c r="D42" s="132"/>
      <c r="E42" s="133"/>
      <c r="F42" s="124"/>
      <c r="G42" s="124">
        <f>SUM(G40:G41)</f>
        <v>171</v>
      </c>
      <c r="H42" s="124">
        <f>SUM(H40:H41)</f>
        <v>14</v>
      </c>
      <c r="I42" s="124">
        <f>SUM(I40:I41)</f>
        <v>157</v>
      </c>
      <c r="J42" s="124">
        <f>SUM(J40:J41)</f>
        <v>0</v>
      </c>
      <c r="K42" s="134"/>
      <c r="L42" s="124"/>
      <c r="M42" s="12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73.8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s="129" customFormat="1" ht="20.25" customHeight="1" x14ac:dyDescent="0.25">
      <c r="A45" s="172"/>
      <c r="B45" s="140">
        <v>10</v>
      </c>
      <c r="C45" s="140">
        <f>C39+C35+C31+C25+C22+C19+C15+C11+C7+C42</f>
        <v>31</v>
      </c>
      <c r="D45" s="140">
        <f>150</f>
        <v>150</v>
      </c>
      <c r="E45" s="140">
        <f>SUM(E2:E41)</f>
        <v>0</v>
      </c>
      <c r="F45" s="140">
        <f>SUM(F2:F42)</f>
        <v>0</v>
      </c>
      <c r="G45" s="140">
        <f>G7+G11+G15+G19+G22+G25+G31+G35+G39+G42</f>
        <v>4444</v>
      </c>
      <c r="H45" s="140">
        <f>H7+H11+H15+H19+H22+H25+H31+H35+H39+H42</f>
        <v>975</v>
      </c>
      <c r="I45" s="140">
        <f>I7+I11+I15+I19+I22+I25+I31+I35+I39+I42</f>
        <v>3053</v>
      </c>
      <c r="J45" s="140">
        <f>J7+J11+J15+J19+J22+J25+J31+J35+J39+J42</f>
        <v>416</v>
      </c>
      <c r="K45" s="140">
        <v>10</v>
      </c>
      <c r="L45" s="141" t="s">
        <v>60</v>
      </c>
      <c r="M45" s="140" t="s">
        <v>102</v>
      </c>
    </row>
    <row r="46" spans="1:13" x14ac:dyDescent="0.7">
      <c r="D46" s="44"/>
      <c r="G46" s="52" t="s">
        <v>12</v>
      </c>
      <c r="H46" s="40">
        <f>H45*H44</f>
        <v>4875000</v>
      </c>
      <c r="I46" s="40">
        <f>I45*I44</f>
        <v>21371000</v>
      </c>
      <c r="J46" s="40">
        <f>J45*J44</f>
        <v>3744000</v>
      </c>
    </row>
    <row r="47" spans="1:13" x14ac:dyDescent="0.7">
      <c r="D47" s="1" t="s">
        <v>55</v>
      </c>
      <c r="E47" s="50">
        <f>E45+F45+G45</f>
        <v>4444</v>
      </c>
      <c r="F47" s="53" t="s">
        <v>56</v>
      </c>
      <c r="G47" s="52" t="s">
        <v>55</v>
      </c>
      <c r="H47" s="51">
        <f>SUM(H46:J46)</f>
        <v>29990000</v>
      </c>
      <c r="I47" s="53" t="s">
        <v>57</v>
      </c>
      <c r="J47" s="23" t="s">
        <v>81</v>
      </c>
      <c r="K47" s="173" t="s">
        <v>114</v>
      </c>
      <c r="L47" s="173"/>
      <c r="M47" s="81"/>
    </row>
    <row r="48" spans="1:13" x14ac:dyDescent="0.7">
      <c r="C48" s="109" t="s">
        <v>104</v>
      </c>
    </row>
    <row r="49" spans="2:11" ht="73.8" x14ac:dyDescent="0.7">
      <c r="B49" s="117" t="s">
        <v>103</v>
      </c>
      <c r="C49" s="118" t="s">
        <v>105</v>
      </c>
      <c r="D49" s="118" t="s">
        <v>110</v>
      </c>
      <c r="E49" s="118" t="s">
        <v>106</v>
      </c>
      <c r="F49" s="118" t="s">
        <v>107</v>
      </c>
      <c r="G49" s="118" t="s">
        <v>112</v>
      </c>
      <c r="H49" s="118" t="s">
        <v>108</v>
      </c>
      <c r="I49" s="118" t="s">
        <v>109</v>
      </c>
      <c r="J49" s="119" t="s">
        <v>12</v>
      </c>
      <c r="K49" s="115"/>
    </row>
    <row r="50" spans="2:11" x14ac:dyDescent="0.7">
      <c r="B50" s="104"/>
      <c r="C50" s="120">
        <f>C51</f>
        <v>3571</v>
      </c>
      <c r="D50" s="113"/>
      <c r="E50" s="39">
        <f>SUM(D51:F51)</f>
        <v>241</v>
      </c>
      <c r="F50" s="114" t="s">
        <v>111</v>
      </c>
      <c r="G50" s="113"/>
      <c r="H50" s="39">
        <f>SUM(G51:I51)</f>
        <v>632</v>
      </c>
      <c r="I50" s="114" t="s">
        <v>111</v>
      </c>
      <c r="J50" s="105"/>
      <c r="K50" s="115"/>
    </row>
    <row r="51" spans="2:11" x14ac:dyDescent="0.7">
      <c r="B51" s="106">
        <v>243406</v>
      </c>
      <c r="C51" s="107">
        <f>G45-(D51+E51+F51+G51+H51+I51)</f>
        <v>3571</v>
      </c>
      <c r="D51" s="104">
        <v>55</v>
      </c>
      <c r="E51" s="105">
        <v>158</v>
      </c>
      <c r="F51" s="105">
        <v>28</v>
      </c>
      <c r="G51" s="25">
        <v>151</v>
      </c>
      <c r="H51" s="25">
        <v>443</v>
      </c>
      <c r="I51" s="25">
        <v>38</v>
      </c>
      <c r="J51" s="108">
        <f>SUM(C51:I51)</f>
        <v>4444</v>
      </c>
      <c r="K51" s="116"/>
    </row>
    <row r="52" spans="2:11" x14ac:dyDescent="0.7">
      <c r="C52" s="110">
        <f>H47-(D52+E52+F52+G52+H52+I52)</f>
        <v>24159000</v>
      </c>
      <c r="D52" s="111">
        <f>D51*5000</f>
        <v>275000</v>
      </c>
      <c r="E52" s="40">
        <f>E51*7000</f>
        <v>1106000</v>
      </c>
      <c r="F52" s="40">
        <f>F51*9000</f>
        <v>252000</v>
      </c>
      <c r="G52" s="40">
        <f>G51*5000</f>
        <v>755000</v>
      </c>
      <c r="H52" s="40">
        <f>H51*7000</f>
        <v>3101000</v>
      </c>
      <c r="I52" s="40">
        <f>I51*9000</f>
        <v>342000</v>
      </c>
      <c r="J52" s="112">
        <f>SUM(C52:I52)</f>
        <v>29990000</v>
      </c>
    </row>
    <row r="53" spans="2:11" x14ac:dyDescent="0.7">
      <c r="C53" s="23"/>
      <c r="D53" s="23"/>
      <c r="E53" s="23"/>
      <c r="F53" s="81"/>
    </row>
    <row r="54" spans="2:11" x14ac:dyDescent="0.7">
      <c r="F54" s="23" t="s">
        <v>81</v>
      </c>
      <c r="H54" s="121" t="s">
        <v>113</v>
      </c>
    </row>
    <row r="55" spans="2:11" x14ac:dyDescent="0.7">
      <c r="F55" s="23" t="s">
        <v>88</v>
      </c>
      <c r="H55" s="23" t="s">
        <v>87</v>
      </c>
    </row>
  </sheetData>
  <mergeCells count="32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K47:L47"/>
    <mergeCell ref="A44:A45"/>
    <mergeCell ref="A36:A38"/>
    <mergeCell ref="B36:B38"/>
    <mergeCell ref="A39:B39"/>
    <mergeCell ref="A40:A41"/>
    <mergeCell ref="B40:B41"/>
    <mergeCell ref="A42:B42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D022-E8E7-45BC-ABB2-B393E0F5E032}">
  <dimension ref="A1:M48"/>
  <sheetViews>
    <sheetView topLeftCell="A44" workbookViewId="0">
      <selection activeCell="I51" sqref="I51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1" width="5.5" style="23" bestFit="1" customWidth="1"/>
    <col min="12" max="12" width="5" style="23" bestFit="1" customWidth="1"/>
    <col min="13" max="13" width="15.699218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f>SUM(H2:J2)</f>
        <v>30</v>
      </c>
      <c r="H2" s="25">
        <v>30</v>
      </c>
      <c r="I2" s="25"/>
      <c r="J2" s="25"/>
      <c r="K2" s="68" t="s">
        <v>83</v>
      </c>
      <c r="L2" s="25" t="s">
        <v>60</v>
      </c>
      <c r="M2" s="103" t="s">
        <v>97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f t="shared" ref="G3:G6" si="0">SUM(H3:J3)</f>
        <v>111</v>
      </c>
      <c r="H3" s="25"/>
      <c r="I3" s="25">
        <v>2</v>
      </c>
      <c r="J3" s="25">
        <v>109</v>
      </c>
      <c r="K3" s="68" t="s">
        <v>83</v>
      </c>
      <c r="L3" s="25" t="s">
        <v>60</v>
      </c>
      <c r="M3" s="103" t="s">
        <v>97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f t="shared" si="0"/>
        <v>246</v>
      </c>
      <c r="H4" s="25">
        <v>119</v>
      </c>
      <c r="I4" s="25">
        <v>127</v>
      </c>
      <c r="J4" s="25"/>
      <c r="K4" s="68" t="s">
        <v>83</v>
      </c>
      <c r="L4" s="25" t="s">
        <v>60</v>
      </c>
      <c r="M4" s="103" t="s">
        <v>97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f t="shared" si="0"/>
        <v>249</v>
      </c>
      <c r="H5" s="25">
        <v>10</v>
      </c>
      <c r="I5" s="25"/>
      <c r="J5" s="25">
        <v>239</v>
      </c>
      <c r="K5" s="68" t="s">
        <v>83</v>
      </c>
      <c r="L5" s="25" t="s">
        <v>60</v>
      </c>
      <c r="M5" s="103" t="s">
        <v>97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f t="shared" si="0"/>
        <v>1</v>
      </c>
      <c r="H6" s="25"/>
      <c r="I6" s="25">
        <v>1</v>
      </c>
      <c r="J6" s="25"/>
      <c r="K6" s="68" t="s">
        <v>83</v>
      </c>
      <c r="L6" s="25" t="s">
        <v>60</v>
      </c>
      <c r="M6" s="103" t="s">
        <v>97</v>
      </c>
    </row>
    <row r="7" spans="1:13" ht="21.75" customHeight="1" x14ac:dyDescent="0.7">
      <c r="A7" s="174" t="s">
        <v>12</v>
      </c>
      <c r="B7" s="180"/>
      <c r="C7" s="95">
        <f>COUNTA(C2:C6)</f>
        <v>5</v>
      </c>
      <c r="D7" s="85"/>
      <c r="E7" s="86"/>
      <c r="F7" s="87"/>
      <c r="G7" s="87">
        <f>SUM(G2:G6)</f>
        <v>637</v>
      </c>
      <c r="H7" s="87">
        <f t="shared" ref="H7:J7" si="1">SUM(H2:H6)</f>
        <v>159</v>
      </c>
      <c r="I7" s="87">
        <f t="shared" si="1"/>
        <v>130</v>
      </c>
      <c r="J7" s="87">
        <f t="shared" si="1"/>
        <v>348</v>
      </c>
      <c r="K7" s="88"/>
      <c r="L7" s="87"/>
      <c r="M7" s="8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f>SUM(H8:J8)</f>
        <v>8</v>
      </c>
      <c r="H8" s="25">
        <v>8</v>
      </c>
      <c r="I8" s="25"/>
      <c r="J8" s="25"/>
      <c r="K8" s="68" t="s">
        <v>83</v>
      </c>
      <c r="L8" s="25" t="s">
        <v>60</v>
      </c>
      <c r="M8" s="103" t="s">
        <v>97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f t="shared" ref="G9:G10" si="2">SUM(H9:J9)</f>
        <v>13</v>
      </c>
      <c r="H9" s="25">
        <v>13</v>
      </c>
      <c r="I9" s="25"/>
      <c r="J9" s="25"/>
      <c r="K9" s="68" t="s">
        <v>83</v>
      </c>
      <c r="L9" s="25" t="s">
        <v>60</v>
      </c>
      <c r="M9" s="103" t="s">
        <v>97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f t="shared" si="2"/>
        <v>3</v>
      </c>
      <c r="H10" s="25">
        <v>3</v>
      </c>
      <c r="I10" s="25"/>
      <c r="J10" s="25"/>
      <c r="K10" s="68" t="s">
        <v>83</v>
      </c>
      <c r="L10" s="25" t="s">
        <v>60</v>
      </c>
      <c r="M10" s="103" t="s">
        <v>97</v>
      </c>
    </row>
    <row r="11" spans="1:13" ht="21.75" customHeight="1" x14ac:dyDescent="0.7">
      <c r="A11" s="174" t="s">
        <v>12</v>
      </c>
      <c r="B11" s="175"/>
      <c r="C11" s="95">
        <f>COUNTA(C8:C10)</f>
        <v>3</v>
      </c>
      <c r="D11" s="91"/>
      <c r="E11" s="92"/>
      <c r="F11" s="87"/>
      <c r="G11" s="87">
        <f>SUM(G8:G10)</f>
        <v>24</v>
      </c>
      <c r="H11" s="87">
        <f t="shared" ref="H11:J11" si="3">SUM(H8:H10)</f>
        <v>24</v>
      </c>
      <c r="I11" s="87">
        <f t="shared" si="3"/>
        <v>0</v>
      </c>
      <c r="J11" s="87">
        <f t="shared" si="3"/>
        <v>0</v>
      </c>
      <c r="K11" s="88"/>
      <c r="L11" s="87"/>
      <c r="M11" s="87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5">
        <f t="shared" ref="G12:G14" si="4">SUM(H12:J12)</f>
        <v>8</v>
      </c>
      <c r="H12" s="27">
        <v>8</v>
      </c>
      <c r="I12" s="27"/>
      <c r="J12" s="27"/>
      <c r="K12" s="68" t="s">
        <v>85</v>
      </c>
      <c r="L12" s="25" t="s">
        <v>60</v>
      </c>
      <c r="M12" s="103" t="s">
        <v>97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5">
        <f t="shared" si="4"/>
        <v>178</v>
      </c>
      <c r="H13" s="27">
        <v>178</v>
      </c>
      <c r="I13" s="27"/>
      <c r="J13" s="27"/>
      <c r="K13" s="68" t="s">
        <v>85</v>
      </c>
      <c r="L13" s="25" t="s">
        <v>60</v>
      </c>
      <c r="M13" s="103" t="s">
        <v>97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5">
        <f t="shared" si="4"/>
        <v>92</v>
      </c>
      <c r="H14" s="27">
        <v>70</v>
      </c>
      <c r="I14" s="27">
        <v>11</v>
      </c>
      <c r="J14" s="27">
        <v>11</v>
      </c>
      <c r="K14" s="68" t="s">
        <v>85</v>
      </c>
      <c r="L14" s="25" t="s">
        <v>60</v>
      </c>
      <c r="M14" s="103" t="s">
        <v>97</v>
      </c>
    </row>
    <row r="15" spans="1:13" s="7" customFormat="1" x14ac:dyDescent="0.25">
      <c r="A15" s="174" t="s">
        <v>12</v>
      </c>
      <c r="B15" s="175"/>
      <c r="C15" s="95">
        <f>COUNTA(C12:C14)</f>
        <v>3</v>
      </c>
      <c r="D15" s="93"/>
      <c r="E15" s="94"/>
      <c r="F15" s="95"/>
      <c r="G15" s="95">
        <f>SUM(G12:G14)</f>
        <v>278</v>
      </c>
      <c r="H15" s="95">
        <f t="shared" ref="H15:J15" si="5">SUM(H12:H14)</f>
        <v>256</v>
      </c>
      <c r="I15" s="95">
        <f t="shared" si="5"/>
        <v>11</v>
      </c>
      <c r="J15" s="95">
        <f t="shared" si="5"/>
        <v>11</v>
      </c>
      <c r="K15" s="96"/>
      <c r="L15" s="95"/>
      <c r="M15" s="95"/>
    </row>
    <row r="16" spans="1:13" s="26" customFormat="1" ht="21.75" customHeight="1" x14ac:dyDescent="0.7">
      <c r="A16" s="159">
        <v>4</v>
      </c>
      <c r="B16" s="161" t="s">
        <v>45</v>
      </c>
      <c r="C16" s="30" t="s">
        <v>3</v>
      </c>
      <c r="D16" s="30">
        <v>5451801.9000000004</v>
      </c>
      <c r="E16" s="98"/>
      <c r="F16" s="99"/>
      <c r="G16" s="25">
        <f t="shared" ref="G16:G18" si="6">SUM(H16:J16)</f>
        <v>68</v>
      </c>
      <c r="H16" s="100"/>
      <c r="I16" s="100">
        <v>68</v>
      </c>
      <c r="J16" s="101"/>
      <c r="K16" s="102" t="s">
        <v>90</v>
      </c>
      <c r="L16" s="25" t="s">
        <v>60</v>
      </c>
      <c r="M16" s="103" t="s">
        <v>97</v>
      </c>
    </row>
    <row r="17" spans="1:13" s="26" customFormat="1" ht="21.75" customHeight="1" x14ac:dyDescent="0.7">
      <c r="A17" s="162"/>
      <c r="B17" s="163"/>
      <c r="C17" s="16" t="s">
        <v>19</v>
      </c>
      <c r="D17" s="16">
        <v>6451804.9000000004</v>
      </c>
      <c r="E17" s="29"/>
      <c r="F17" s="62"/>
      <c r="G17" s="25">
        <f t="shared" si="6"/>
        <v>43</v>
      </c>
      <c r="H17" s="25"/>
      <c r="I17" s="25">
        <v>43</v>
      </c>
      <c r="J17" s="25"/>
      <c r="K17" s="68" t="s">
        <v>90</v>
      </c>
      <c r="L17" s="25" t="s">
        <v>60</v>
      </c>
      <c r="M17" s="103" t="s">
        <v>97</v>
      </c>
    </row>
    <row r="18" spans="1:13" s="26" customFormat="1" ht="21.75" customHeight="1" x14ac:dyDescent="0.7">
      <c r="A18" s="162"/>
      <c r="B18" s="163"/>
      <c r="C18" s="16" t="s">
        <v>20</v>
      </c>
      <c r="D18" s="16">
        <v>6451805.9000000004</v>
      </c>
      <c r="E18" s="43"/>
      <c r="F18" s="82"/>
      <c r="G18" s="25">
        <f t="shared" si="6"/>
        <v>289</v>
      </c>
      <c r="H18" s="25"/>
      <c r="I18" s="25">
        <v>289</v>
      </c>
      <c r="J18" s="64"/>
      <c r="K18" s="68" t="s">
        <v>90</v>
      </c>
      <c r="L18" s="25" t="s">
        <v>60</v>
      </c>
      <c r="M18" s="103" t="s">
        <v>97</v>
      </c>
    </row>
    <row r="19" spans="1:13" ht="21.75" customHeight="1" x14ac:dyDescent="0.7">
      <c r="A19" s="174" t="s">
        <v>12</v>
      </c>
      <c r="B19" s="175"/>
      <c r="C19" s="95">
        <f>COUNTA(C16:C18)</f>
        <v>3</v>
      </c>
      <c r="D19" s="91"/>
      <c r="E19" s="92"/>
      <c r="F19" s="87"/>
      <c r="G19" s="87">
        <f>SUM(G16:G18)</f>
        <v>400</v>
      </c>
      <c r="H19" s="87">
        <f t="shared" ref="H19:J19" si="7">SUM(H16:H18)</f>
        <v>0</v>
      </c>
      <c r="I19" s="87">
        <f t="shared" si="7"/>
        <v>400</v>
      </c>
      <c r="J19" s="87">
        <f t="shared" si="7"/>
        <v>0</v>
      </c>
      <c r="K19" s="88"/>
      <c r="L19" s="87"/>
      <c r="M19" s="8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f t="shared" ref="G20:G21" si="8">SUM(H20:J20)</f>
        <v>39</v>
      </c>
      <c r="H20" s="25"/>
      <c r="I20" s="25">
        <v>29</v>
      </c>
      <c r="J20" s="25">
        <v>10</v>
      </c>
      <c r="K20" s="68" t="s">
        <v>84</v>
      </c>
      <c r="L20" s="25" t="s">
        <v>60</v>
      </c>
      <c r="M20" s="103" t="s">
        <v>97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f t="shared" si="8"/>
        <v>20</v>
      </c>
      <c r="H21" s="25"/>
      <c r="I21" s="25">
        <v>11</v>
      </c>
      <c r="J21" s="25">
        <v>9</v>
      </c>
      <c r="K21" s="68" t="s">
        <v>84</v>
      </c>
      <c r="L21" s="25" t="s">
        <v>60</v>
      </c>
      <c r="M21" s="103" t="s">
        <v>97</v>
      </c>
    </row>
    <row r="22" spans="1:13" ht="21.75" customHeight="1" x14ac:dyDescent="0.7">
      <c r="A22" s="174" t="s">
        <v>12</v>
      </c>
      <c r="B22" s="175"/>
      <c r="C22" s="95">
        <f>COUNTA(C20:C21)</f>
        <v>2</v>
      </c>
      <c r="D22" s="91"/>
      <c r="E22" s="92"/>
      <c r="F22" s="87"/>
      <c r="G22" s="87">
        <f>SUM(G20:G21)</f>
        <v>59</v>
      </c>
      <c r="H22" s="87">
        <f t="shared" ref="H22:J22" si="9">SUM(H20:H21)</f>
        <v>0</v>
      </c>
      <c r="I22" s="87">
        <f t="shared" si="9"/>
        <v>40</v>
      </c>
      <c r="J22" s="87">
        <f t="shared" si="9"/>
        <v>19</v>
      </c>
      <c r="K22" s="88"/>
      <c r="L22" s="87"/>
      <c r="M22" s="8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f t="shared" ref="G23:G24" si="10">SUM(H23:J23)</f>
        <v>6</v>
      </c>
      <c r="H23" s="25"/>
      <c r="I23" s="25">
        <v>6</v>
      </c>
      <c r="J23" s="25"/>
      <c r="K23" s="68" t="s">
        <v>84</v>
      </c>
      <c r="L23" s="25" t="s">
        <v>60</v>
      </c>
      <c r="M23" s="103" t="s">
        <v>97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25">
        <f t="shared" si="10"/>
        <v>1</v>
      </c>
      <c r="H24" s="78"/>
      <c r="I24" s="78">
        <v>1</v>
      </c>
      <c r="J24" s="78"/>
      <c r="K24" s="80">
        <v>24127</v>
      </c>
      <c r="L24" s="25" t="s">
        <v>60</v>
      </c>
      <c r="M24" s="103" t="s">
        <v>97</v>
      </c>
    </row>
    <row r="25" spans="1:13" ht="21" customHeight="1" x14ac:dyDescent="0.7">
      <c r="A25" s="178" t="s">
        <v>12</v>
      </c>
      <c r="B25" s="179"/>
      <c r="C25" s="95">
        <f>COUNTA(C23:C24)</f>
        <v>2</v>
      </c>
      <c r="D25" s="91"/>
      <c r="E25" s="92"/>
      <c r="F25" s="87"/>
      <c r="G25" s="87">
        <f>SUM(G23:G24)</f>
        <v>7</v>
      </c>
      <c r="H25" s="87">
        <f>SUM(H23:H24)</f>
        <v>0</v>
      </c>
      <c r="I25" s="87">
        <f>SUM(I23:I24)</f>
        <v>7</v>
      </c>
      <c r="J25" s="87">
        <f>SUM(J23:J24)</f>
        <v>0</v>
      </c>
      <c r="K25" s="88"/>
      <c r="L25" s="87"/>
      <c r="M25" s="8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f t="shared" ref="G26:G30" si="11">SUM(H26:J26)</f>
        <v>1036</v>
      </c>
      <c r="H26" s="25"/>
      <c r="I26" s="25">
        <v>1036</v>
      </c>
      <c r="J26" s="25"/>
      <c r="K26" s="68" t="s">
        <v>84</v>
      </c>
      <c r="L26" s="25" t="s">
        <v>60</v>
      </c>
      <c r="M26" s="103" t="s">
        <v>97</v>
      </c>
    </row>
    <row r="27" spans="1:13" s="26" customFormat="1" x14ac:dyDescent="0.7">
      <c r="A27" s="156"/>
      <c r="B27" s="169"/>
      <c r="C27" s="16" t="s">
        <v>25</v>
      </c>
      <c r="D27" s="16">
        <v>6451302.9000000004</v>
      </c>
      <c r="E27" s="29"/>
      <c r="F27" s="25"/>
      <c r="G27" s="25">
        <f t="shared" si="11"/>
        <v>632</v>
      </c>
      <c r="H27" s="25">
        <v>151</v>
      </c>
      <c r="I27" s="25">
        <v>443</v>
      </c>
      <c r="J27" s="25">
        <v>38</v>
      </c>
      <c r="K27" s="68" t="s">
        <v>99</v>
      </c>
      <c r="L27" s="25" t="s">
        <v>60</v>
      </c>
      <c r="M27" s="103" t="s">
        <v>101</v>
      </c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f t="shared" si="11"/>
        <v>77</v>
      </c>
      <c r="H28" s="25">
        <v>77</v>
      </c>
      <c r="I28" s="25"/>
      <c r="J28" s="25"/>
      <c r="K28" s="68" t="s">
        <v>84</v>
      </c>
      <c r="L28" s="25" t="s">
        <v>60</v>
      </c>
      <c r="M28" s="103" t="s">
        <v>97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f t="shared" si="11"/>
        <v>588</v>
      </c>
      <c r="H29" s="25">
        <v>163</v>
      </c>
      <c r="I29" s="25">
        <v>425</v>
      </c>
      <c r="J29" s="25"/>
      <c r="K29" s="68" t="s">
        <v>84</v>
      </c>
      <c r="L29" s="25" t="s">
        <v>60</v>
      </c>
      <c r="M29" s="103" t="s">
        <v>97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f t="shared" si="11"/>
        <v>259</v>
      </c>
      <c r="H30" s="25">
        <v>71</v>
      </c>
      <c r="I30" s="25">
        <v>188</v>
      </c>
      <c r="J30" s="25"/>
      <c r="K30" s="68" t="s">
        <v>84</v>
      </c>
      <c r="L30" s="25" t="s">
        <v>60</v>
      </c>
      <c r="M30" s="103" t="s">
        <v>97</v>
      </c>
    </row>
    <row r="31" spans="1:13" x14ac:dyDescent="0.7">
      <c r="A31" s="174" t="s">
        <v>12</v>
      </c>
      <c r="B31" s="175"/>
      <c r="C31" s="95">
        <f>COUNTA(C26:C30)</f>
        <v>5</v>
      </c>
      <c r="D31" s="91"/>
      <c r="E31" s="92"/>
      <c r="F31" s="87"/>
      <c r="G31" s="87">
        <f>SUM(G26:G30)</f>
        <v>2592</v>
      </c>
      <c r="H31" s="87">
        <f t="shared" ref="H31:J31" si="12">SUM(H26:H30)</f>
        <v>462</v>
      </c>
      <c r="I31" s="87">
        <f t="shared" si="12"/>
        <v>2092</v>
      </c>
      <c r="J31" s="87">
        <f t="shared" si="12"/>
        <v>38</v>
      </c>
      <c r="K31" s="88"/>
      <c r="L31" s="87"/>
      <c r="M31" s="8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25">
        <f t="shared" ref="G32:G34" si="13">SUM(H32:J32)</f>
        <v>203</v>
      </c>
      <c r="H32" s="25">
        <v>10</v>
      </c>
      <c r="I32" s="25">
        <v>193</v>
      </c>
      <c r="J32" s="25"/>
      <c r="K32" s="68" t="s">
        <v>83</v>
      </c>
      <c r="L32" s="25" t="s">
        <v>60</v>
      </c>
      <c r="M32" s="103" t="s">
        <v>97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f t="shared" si="13"/>
        <v>34</v>
      </c>
      <c r="H33" s="25">
        <v>34</v>
      </c>
      <c r="I33" s="25"/>
      <c r="J33" s="25"/>
      <c r="K33" s="68" t="s">
        <v>83</v>
      </c>
      <c r="L33" s="25" t="s">
        <v>60</v>
      </c>
      <c r="M33" s="103" t="s">
        <v>97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f t="shared" si="13"/>
        <v>23</v>
      </c>
      <c r="H34" s="25"/>
      <c r="I34" s="25">
        <v>23</v>
      </c>
      <c r="J34" s="25"/>
      <c r="K34" s="68" t="s">
        <v>83</v>
      </c>
      <c r="L34" s="25" t="s">
        <v>60</v>
      </c>
      <c r="M34" s="103" t="s">
        <v>97</v>
      </c>
    </row>
    <row r="35" spans="1:13" x14ac:dyDescent="0.7">
      <c r="A35" s="176" t="s">
        <v>12</v>
      </c>
      <c r="B35" s="177"/>
      <c r="C35" s="95">
        <f>COUNTA(C32:C34)</f>
        <v>3</v>
      </c>
      <c r="D35" s="89"/>
      <c r="E35" s="90"/>
      <c r="F35" s="83"/>
      <c r="G35" s="83">
        <f>SUM(G32:G34)</f>
        <v>260</v>
      </c>
      <c r="H35" s="83">
        <f t="shared" ref="H35:J35" si="14">SUM(H32:H34)</f>
        <v>44</v>
      </c>
      <c r="I35" s="83">
        <f t="shared" si="14"/>
        <v>216</v>
      </c>
      <c r="J35" s="83">
        <f t="shared" si="14"/>
        <v>0</v>
      </c>
      <c r="K35" s="84"/>
      <c r="L35" s="83"/>
      <c r="M35" s="83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f t="shared" ref="G36:G38" si="15">SUM(H36:J36)</f>
        <v>3</v>
      </c>
      <c r="H36" s="25">
        <v>3</v>
      </c>
      <c r="I36" s="25"/>
      <c r="J36" s="25"/>
      <c r="K36" s="68" t="s">
        <v>85</v>
      </c>
      <c r="L36" s="25" t="s">
        <v>60</v>
      </c>
      <c r="M36" s="103" t="s">
        <v>97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f t="shared" si="15"/>
        <v>10</v>
      </c>
      <c r="H37" s="25">
        <v>10</v>
      </c>
      <c r="I37" s="25"/>
      <c r="J37" s="25"/>
      <c r="K37" s="68" t="s">
        <v>85</v>
      </c>
      <c r="L37" s="25" t="s">
        <v>60</v>
      </c>
      <c r="M37" s="103" t="s">
        <v>97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f t="shared" si="15"/>
        <v>3</v>
      </c>
      <c r="H38" s="25">
        <v>3</v>
      </c>
      <c r="I38" s="25"/>
      <c r="J38" s="25"/>
      <c r="K38" s="68" t="s">
        <v>85</v>
      </c>
      <c r="L38" s="25" t="s">
        <v>60</v>
      </c>
      <c r="M38" s="103" t="s">
        <v>97</v>
      </c>
    </row>
    <row r="39" spans="1:13" x14ac:dyDescent="0.7">
      <c r="A39" s="174" t="s">
        <v>12</v>
      </c>
      <c r="B39" s="175"/>
      <c r="C39" s="95">
        <f>COUNTA(C36:C38)</f>
        <v>3</v>
      </c>
      <c r="D39" s="91"/>
      <c r="E39" s="92"/>
      <c r="F39" s="87"/>
      <c r="G39" s="87">
        <f>SUM(G36:G38)</f>
        <v>16</v>
      </c>
      <c r="H39" s="87">
        <f t="shared" ref="H39:J39" si="16">SUM(H36:H38)</f>
        <v>16</v>
      </c>
      <c r="I39" s="87">
        <f t="shared" si="16"/>
        <v>0</v>
      </c>
      <c r="J39" s="87">
        <f t="shared" si="16"/>
        <v>0</v>
      </c>
      <c r="K39" s="88"/>
      <c r="L39" s="87"/>
      <c r="M39" s="87"/>
    </row>
    <row r="40" spans="1:13" s="28" customFormat="1" x14ac:dyDescent="0.2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5">
        <f t="shared" ref="G40:G41" si="17">SUM(H40:J40)</f>
        <v>18</v>
      </c>
      <c r="H40" s="27">
        <v>14</v>
      </c>
      <c r="I40" s="27">
        <v>4</v>
      </c>
      <c r="J40" s="45"/>
      <c r="K40" s="68" t="s">
        <v>84</v>
      </c>
      <c r="L40" s="25" t="s">
        <v>60</v>
      </c>
      <c r="M40" s="103" t="s">
        <v>97</v>
      </c>
    </row>
    <row r="41" spans="1:13" s="28" customFormat="1" x14ac:dyDescent="0.25">
      <c r="A41" s="156"/>
      <c r="B41" s="160"/>
      <c r="C41" s="17" t="s">
        <v>77</v>
      </c>
      <c r="D41" s="17">
        <v>5451001.9000000004</v>
      </c>
      <c r="E41" s="35"/>
      <c r="F41" s="27"/>
      <c r="G41" s="25">
        <f t="shared" si="17"/>
        <v>153</v>
      </c>
      <c r="H41" s="27"/>
      <c r="I41" s="27">
        <v>153</v>
      </c>
      <c r="J41" s="27"/>
      <c r="K41" s="68" t="s">
        <v>85</v>
      </c>
      <c r="L41" s="25" t="s">
        <v>60</v>
      </c>
      <c r="M41" s="103" t="s">
        <v>97</v>
      </c>
    </row>
    <row r="42" spans="1:13" s="7" customFormat="1" ht="21.75" customHeight="1" x14ac:dyDescent="0.25">
      <c r="A42" s="174" t="s">
        <v>12</v>
      </c>
      <c r="B42" s="175"/>
      <c r="C42" s="95">
        <f>COUNTA(C40:C41)</f>
        <v>2</v>
      </c>
      <c r="D42" s="93"/>
      <c r="E42" s="94"/>
      <c r="F42" s="95"/>
      <c r="G42" s="95">
        <f>SUM(G40:G41)</f>
        <v>171</v>
      </c>
      <c r="H42" s="95">
        <f>SUM(H40:H41)</f>
        <v>14</v>
      </c>
      <c r="I42" s="95">
        <f>SUM(I40:I41)</f>
        <v>157</v>
      </c>
      <c r="J42" s="95">
        <f>SUM(J40:J41)</f>
        <v>0</v>
      </c>
      <c r="K42" s="96"/>
      <c r="L42" s="95"/>
      <c r="M42" s="8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117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ht="20.25" customHeight="1" x14ac:dyDescent="0.25">
      <c r="A45" s="172"/>
      <c r="B45" s="97">
        <v>10</v>
      </c>
      <c r="C45" s="97">
        <f>C39+C35+C31+C25+C22+C19+C15+C11+C7+C42</f>
        <v>31</v>
      </c>
      <c r="D45" s="97">
        <f>150</f>
        <v>150</v>
      </c>
      <c r="E45" s="97">
        <f>SUM(E2:E41)</f>
        <v>0</v>
      </c>
      <c r="F45" s="97">
        <f>SUM(F2:F42)</f>
        <v>0</v>
      </c>
      <c r="G45" s="97">
        <f>G7+G11+G15+G19+G22+G25+G31+G35+G39+G42</f>
        <v>4444</v>
      </c>
      <c r="H45" s="97">
        <f>H7+H11+H15+H19+H22+H25+H31+H35+H39+H42</f>
        <v>975</v>
      </c>
      <c r="I45" s="97">
        <f>I7+I11+I15+I19+I22+I25+I31+I35+I39+I42</f>
        <v>3053</v>
      </c>
      <c r="J45" s="97">
        <f>J7+J11+J15+J19+J22+J25+J31+J35+J39+J42</f>
        <v>416</v>
      </c>
      <c r="K45" s="97">
        <v>10</v>
      </c>
      <c r="L45" s="25" t="s">
        <v>60</v>
      </c>
      <c r="M45" s="97" t="s">
        <v>102</v>
      </c>
    </row>
    <row r="46" spans="1:13" x14ac:dyDescent="0.7">
      <c r="D46" s="44"/>
      <c r="G46" s="52" t="s">
        <v>12</v>
      </c>
      <c r="H46" s="40">
        <f>H45*H44</f>
        <v>4875000</v>
      </c>
      <c r="I46" s="40">
        <f>I45*I44</f>
        <v>21371000</v>
      </c>
      <c r="J46" s="40">
        <f>J45*J44</f>
        <v>3744000</v>
      </c>
    </row>
    <row r="47" spans="1:13" x14ac:dyDescent="0.7">
      <c r="D47" s="1" t="s">
        <v>55</v>
      </c>
      <c r="E47" s="50">
        <f>E45+F45+G45</f>
        <v>4444</v>
      </c>
      <c r="F47" s="53" t="s">
        <v>56</v>
      </c>
      <c r="G47" s="52" t="s">
        <v>55</v>
      </c>
      <c r="H47" s="51">
        <f>SUM(H46:J46)</f>
        <v>29990000</v>
      </c>
      <c r="I47" s="53" t="s">
        <v>57</v>
      </c>
      <c r="K47" s="23" t="s">
        <v>81</v>
      </c>
      <c r="M47" s="81" t="s">
        <v>100</v>
      </c>
    </row>
    <row r="48" spans="1:13" x14ac:dyDescent="0.7">
      <c r="K48" s="23" t="s">
        <v>88</v>
      </c>
      <c r="M48" s="23" t="s">
        <v>87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A44:A45"/>
    <mergeCell ref="A36:A38"/>
    <mergeCell ref="B36:B38"/>
    <mergeCell ref="A39:B39"/>
    <mergeCell ref="A40:A41"/>
    <mergeCell ref="B40:B41"/>
    <mergeCell ref="A42:B4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0A7A-36C5-4982-87B9-3DD1E11406D9}">
  <dimension ref="A1:M49"/>
  <sheetViews>
    <sheetView topLeftCell="A37" workbookViewId="0">
      <selection activeCell="D45" sqref="D45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1" width="5.5" style="23" bestFit="1" customWidth="1"/>
    <col min="12" max="12" width="5" style="23" bestFit="1" customWidth="1"/>
    <col min="13" max="13" width="15.699218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103" t="s">
        <v>97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103" t="s">
        <v>97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103" t="s">
        <v>97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103" t="s">
        <v>97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103" t="s">
        <v>97</v>
      </c>
    </row>
    <row r="7" spans="1:13" ht="21.75" customHeight="1" x14ac:dyDescent="0.7">
      <c r="A7" s="174" t="s">
        <v>12</v>
      </c>
      <c r="B7" s="180"/>
      <c r="C7" s="95">
        <f>COUNTA(C2:C6)</f>
        <v>5</v>
      </c>
      <c r="D7" s="85"/>
      <c r="E7" s="86"/>
      <c r="F7" s="87"/>
      <c r="G7" s="87">
        <f>SUM(G2:G6)</f>
        <v>637</v>
      </c>
      <c r="H7" s="87">
        <f t="shared" ref="H7:J7" si="0">SUM(H2:H6)</f>
        <v>159</v>
      </c>
      <c r="I7" s="87">
        <f t="shared" si="0"/>
        <v>130</v>
      </c>
      <c r="J7" s="87">
        <f t="shared" si="0"/>
        <v>348</v>
      </c>
      <c r="K7" s="88"/>
      <c r="L7" s="87"/>
      <c r="M7" s="8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103" t="s">
        <v>97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103" t="s">
        <v>97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103" t="s">
        <v>97</v>
      </c>
    </row>
    <row r="11" spans="1:13" ht="21.75" customHeight="1" x14ac:dyDescent="0.7">
      <c r="A11" s="174" t="s">
        <v>12</v>
      </c>
      <c r="B11" s="175"/>
      <c r="C11" s="95">
        <f>COUNTA(C8:C10)</f>
        <v>3</v>
      </c>
      <c r="D11" s="91"/>
      <c r="E11" s="92"/>
      <c r="F11" s="87"/>
      <c r="G11" s="87">
        <f>SUM(G8:G10)</f>
        <v>24</v>
      </c>
      <c r="H11" s="87">
        <f t="shared" ref="H11:J11" si="1">SUM(H8:H10)</f>
        <v>24</v>
      </c>
      <c r="I11" s="87">
        <f t="shared" si="1"/>
        <v>0</v>
      </c>
      <c r="J11" s="87">
        <f t="shared" si="1"/>
        <v>0</v>
      </c>
      <c r="K11" s="88"/>
      <c r="L11" s="87"/>
      <c r="M11" s="87"/>
    </row>
    <row r="12" spans="1:13" s="28" customFormat="1" x14ac:dyDescent="0.1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103" t="s">
        <v>97</v>
      </c>
    </row>
    <row r="13" spans="1:13" s="28" customFormat="1" x14ac:dyDescent="0.1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103" t="s">
        <v>97</v>
      </c>
    </row>
    <row r="14" spans="1:13" s="28" customFormat="1" x14ac:dyDescent="0.1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103" t="s">
        <v>97</v>
      </c>
    </row>
    <row r="15" spans="1:13" s="7" customFormat="1" x14ac:dyDescent="0.25">
      <c r="A15" s="174" t="s">
        <v>12</v>
      </c>
      <c r="B15" s="175"/>
      <c r="C15" s="95">
        <f>COUNTA(C12:C14)</f>
        <v>3</v>
      </c>
      <c r="D15" s="93"/>
      <c r="E15" s="94"/>
      <c r="F15" s="95"/>
      <c r="G15" s="95">
        <f>SUM(G12:G14)</f>
        <v>278</v>
      </c>
      <c r="H15" s="95">
        <f t="shared" ref="H15:J15" si="2">SUM(H12:H14)</f>
        <v>256</v>
      </c>
      <c r="I15" s="95">
        <f t="shared" si="2"/>
        <v>11</v>
      </c>
      <c r="J15" s="95">
        <f t="shared" si="2"/>
        <v>11</v>
      </c>
      <c r="K15" s="96"/>
      <c r="L15" s="95"/>
      <c r="M15" s="95"/>
    </row>
    <row r="16" spans="1:13" s="26" customFormat="1" ht="21.75" customHeight="1" x14ac:dyDescent="0.7">
      <c r="A16" s="159">
        <v>4</v>
      </c>
      <c r="B16" s="161" t="s">
        <v>45</v>
      </c>
      <c r="C16" s="30" t="s">
        <v>3</v>
      </c>
      <c r="D16" s="30">
        <v>5451801.9000000004</v>
      </c>
      <c r="E16" s="98"/>
      <c r="F16" s="99"/>
      <c r="G16" s="100">
        <v>68</v>
      </c>
      <c r="H16" s="100"/>
      <c r="I16" s="100">
        <v>68</v>
      </c>
      <c r="J16" s="101"/>
      <c r="K16" s="102" t="s">
        <v>90</v>
      </c>
      <c r="L16" s="101"/>
      <c r="M16" s="103" t="s">
        <v>97</v>
      </c>
    </row>
    <row r="17" spans="1:13" s="26" customFormat="1" ht="21.75" customHeight="1" x14ac:dyDescent="0.7">
      <c r="A17" s="162"/>
      <c r="B17" s="163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103" t="s">
        <v>97</v>
      </c>
    </row>
    <row r="18" spans="1:13" s="26" customFormat="1" ht="21.75" customHeight="1" x14ac:dyDescent="0.7">
      <c r="A18" s="162"/>
      <c r="B18" s="163"/>
      <c r="C18" s="16" t="s">
        <v>20</v>
      </c>
      <c r="D18" s="16">
        <v>6451805.9000000004</v>
      </c>
      <c r="E18" s="43"/>
      <c r="F18" s="82"/>
      <c r="G18" s="25">
        <v>289</v>
      </c>
      <c r="H18" s="25"/>
      <c r="I18" s="25">
        <v>289</v>
      </c>
      <c r="J18" s="64"/>
      <c r="K18" s="68" t="s">
        <v>90</v>
      </c>
      <c r="L18" s="64"/>
      <c r="M18" s="103" t="s">
        <v>97</v>
      </c>
    </row>
    <row r="19" spans="1:13" ht="21.75" customHeight="1" x14ac:dyDescent="0.7">
      <c r="A19" s="174" t="s">
        <v>12</v>
      </c>
      <c r="B19" s="175"/>
      <c r="C19" s="95">
        <f>COUNTA(C16:C18)</f>
        <v>3</v>
      </c>
      <c r="D19" s="91"/>
      <c r="E19" s="92"/>
      <c r="F19" s="87"/>
      <c r="G19" s="87">
        <f>SUM(G16:G18)</f>
        <v>400</v>
      </c>
      <c r="H19" s="87">
        <f t="shared" ref="H19:J19" si="3">SUM(H16:H18)</f>
        <v>0</v>
      </c>
      <c r="I19" s="87">
        <f t="shared" si="3"/>
        <v>400</v>
      </c>
      <c r="J19" s="87">
        <f t="shared" si="3"/>
        <v>0</v>
      </c>
      <c r="K19" s="88"/>
      <c r="L19" s="87"/>
      <c r="M19" s="8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103" t="s">
        <v>97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103" t="s">
        <v>97</v>
      </c>
    </row>
    <row r="22" spans="1:13" ht="21.75" customHeight="1" x14ac:dyDescent="0.7">
      <c r="A22" s="174" t="s">
        <v>12</v>
      </c>
      <c r="B22" s="175"/>
      <c r="C22" s="95">
        <f>COUNTA(C20:C21)</f>
        <v>2</v>
      </c>
      <c r="D22" s="91"/>
      <c r="E22" s="92"/>
      <c r="F22" s="87"/>
      <c r="G22" s="87">
        <f>SUM(G20:G21)</f>
        <v>59</v>
      </c>
      <c r="H22" s="87">
        <f t="shared" ref="H22:J22" si="4">SUM(H20:H21)</f>
        <v>0</v>
      </c>
      <c r="I22" s="87">
        <f t="shared" si="4"/>
        <v>40</v>
      </c>
      <c r="J22" s="87">
        <f t="shared" si="4"/>
        <v>19</v>
      </c>
      <c r="K22" s="88"/>
      <c r="L22" s="87"/>
      <c r="M22" s="8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103" t="s">
        <v>97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78">
        <v>1</v>
      </c>
      <c r="H24" s="78"/>
      <c r="I24" s="78">
        <v>1</v>
      </c>
      <c r="J24" s="78"/>
      <c r="K24" s="80">
        <v>24127</v>
      </c>
      <c r="L24" s="78"/>
      <c r="M24" s="103" t="s">
        <v>97</v>
      </c>
    </row>
    <row r="25" spans="1:13" ht="21" customHeight="1" x14ac:dyDescent="0.7">
      <c r="A25" s="178" t="s">
        <v>12</v>
      </c>
      <c r="B25" s="179"/>
      <c r="C25" s="95">
        <f>COUNTA(C23:C24)</f>
        <v>2</v>
      </c>
      <c r="D25" s="91"/>
      <c r="E25" s="92"/>
      <c r="F25" s="87"/>
      <c r="G25" s="87">
        <f>SUM(G23:G24)</f>
        <v>7</v>
      </c>
      <c r="H25" s="87">
        <f>SUM(H23:H24)</f>
        <v>0</v>
      </c>
      <c r="I25" s="87">
        <f>SUM(I23:I24)</f>
        <v>7</v>
      </c>
      <c r="J25" s="87">
        <f>SUM(J23:J24)</f>
        <v>0</v>
      </c>
      <c r="K25" s="88"/>
      <c r="L25" s="87"/>
      <c r="M25" s="8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v>1036</v>
      </c>
      <c r="H26" s="25"/>
      <c r="I26" s="25">
        <v>1036</v>
      </c>
      <c r="J26" s="25"/>
      <c r="K26" s="68" t="s">
        <v>84</v>
      </c>
      <c r="L26" s="25"/>
      <c r="M26" s="103" t="s">
        <v>97</v>
      </c>
    </row>
    <row r="27" spans="1:13" s="26" customFormat="1" x14ac:dyDescent="0.7">
      <c r="A27" s="156"/>
      <c r="B27" s="169"/>
      <c r="C27" s="73" t="s">
        <v>25</v>
      </c>
      <c r="D27" s="73">
        <v>6451302.9000000004</v>
      </c>
      <c r="E27" s="43"/>
      <c r="F27" s="64"/>
      <c r="G27" s="64"/>
      <c r="H27" s="64"/>
      <c r="I27" s="64"/>
      <c r="J27" s="64"/>
      <c r="K27" s="74"/>
      <c r="L27" s="64"/>
      <c r="M27" s="75" t="s">
        <v>98</v>
      </c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v>77</v>
      </c>
      <c r="H28" s="25">
        <v>77</v>
      </c>
      <c r="I28" s="25"/>
      <c r="J28" s="25"/>
      <c r="K28" s="68" t="s">
        <v>84</v>
      </c>
      <c r="L28" s="25"/>
      <c r="M28" s="103" t="s">
        <v>97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v>588</v>
      </c>
      <c r="H29" s="25">
        <v>163</v>
      </c>
      <c r="I29" s="25">
        <v>425</v>
      </c>
      <c r="J29" s="25"/>
      <c r="K29" s="68" t="s">
        <v>84</v>
      </c>
      <c r="L29" s="25"/>
      <c r="M29" s="103" t="s">
        <v>97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v>259</v>
      </c>
      <c r="H30" s="25">
        <v>71</v>
      </c>
      <c r="I30" s="25">
        <v>188</v>
      </c>
      <c r="J30" s="25"/>
      <c r="K30" s="68" t="s">
        <v>84</v>
      </c>
      <c r="L30" s="25"/>
      <c r="M30" s="103" t="s">
        <v>97</v>
      </c>
    </row>
    <row r="31" spans="1:13" x14ac:dyDescent="0.7">
      <c r="A31" s="174" t="s">
        <v>12</v>
      </c>
      <c r="B31" s="175"/>
      <c r="C31" s="95">
        <f>COUNTA(C26:C30)</f>
        <v>5</v>
      </c>
      <c r="D31" s="91"/>
      <c r="E31" s="92"/>
      <c r="F31" s="87"/>
      <c r="G31" s="87">
        <f>SUM(G26:G30)</f>
        <v>1960</v>
      </c>
      <c r="H31" s="87">
        <f t="shared" ref="H31:J31" si="5">SUM(H26:H30)</f>
        <v>311</v>
      </c>
      <c r="I31" s="87">
        <f t="shared" si="5"/>
        <v>1649</v>
      </c>
      <c r="J31" s="87">
        <f t="shared" si="5"/>
        <v>0</v>
      </c>
      <c r="K31" s="88"/>
      <c r="L31" s="87"/>
      <c r="M31" s="8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25">
        <v>203</v>
      </c>
      <c r="H32" s="25">
        <v>10</v>
      </c>
      <c r="I32" s="25">
        <v>193</v>
      </c>
      <c r="J32" s="25"/>
      <c r="K32" s="68" t="s">
        <v>83</v>
      </c>
      <c r="L32" s="25"/>
      <c r="M32" s="103" t="s">
        <v>97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v>34</v>
      </c>
      <c r="H33" s="25">
        <v>34</v>
      </c>
      <c r="I33" s="25"/>
      <c r="J33" s="25"/>
      <c r="K33" s="68" t="s">
        <v>83</v>
      </c>
      <c r="L33" s="25"/>
      <c r="M33" s="103" t="s">
        <v>97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v>23</v>
      </c>
      <c r="H34" s="25"/>
      <c r="I34" s="25">
        <v>23</v>
      </c>
      <c r="J34" s="25"/>
      <c r="K34" s="68" t="s">
        <v>83</v>
      </c>
      <c r="L34" s="25"/>
      <c r="M34" s="103" t="s">
        <v>97</v>
      </c>
    </row>
    <row r="35" spans="1:13" x14ac:dyDescent="0.7">
      <c r="A35" s="176" t="s">
        <v>12</v>
      </c>
      <c r="B35" s="177"/>
      <c r="C35" s="95">
        <f>COUNTA(C32:C34)</f>
        <v>3</v>
      </c>
      <c r="D35" s="89"/>
      <c r="E35" s="90"/>
      <c r="F35" s="83"/>
      <c r="G35" s="83">
        <f>SUM(G32:G34)</f>
        <v>260</v>
      </c>
      <c r="H35" s="83">
        <f t="shared" ref="H35:J35" si="6">SUM(H32:H34)</f>
        <v>44</v>
      </c>
      <c r="I35" s="83">
        <f t="shared" si="6"/>
        <v>216</v>
      </c>
      <c r="J35" s="83">
        <f t="shared" si="6"/>
        <v>0</v>
      </c>
      <c r="K35" s="84"/>
      <c r="L35" s="83"/>
      <c r="M35" s="83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v>3</v>
      </c>
      <c r="H36" s="25">
        <v>3</v>
      </c>
      <c r="I36" s="25"/>
      <c r="J36" s="25"/>
      <c r="K36" s="68" t="s">
        <v>85</v>
      </c>
      <c r="L36" s="25"/>
      <c r="M36" s="103" t="s">
        <v>97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v>10</v>
      </c>
      <c r="H37" s="25">
        <v>10</v>
      </c>
      <c r="I37" s="25"/>
      <c r="J37" s="25"/>
      <c r="K37" s="68" t="s">
        <v>85</v>
      </c>
      <c r="L37" s="25"/>
      <c r="M37" s="103" t="s">
        <v>97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103" t="s">
        <v>97</v>
      </c>
    </row>
    <row r="39" spans="1:13" x14ac:dyDescent="0.7">
      <c r="A39" s="174" t="s">
        <v>12</v>
      </c>
      <c r="B39" s="175"/>
      <c r="C39" s="95">
        <f>COUNTA(C36:C38)</f>
        <v>3</v>
      </c>
      <c r="D39" s="91"/>
      <c r="E39" s="92"/>
      <c r="F39" s="87"/>
      <c r="G39" s="87">
        <f>SUM(G36:G38)</f>
        <v>16</v>
      </c>
      <c r="H39" s="87">
        <f t="shared" ref="H39:J39" si="7">SUM(H36:H38)</f>
        <v>16</v>
      </c>
      <c r="I39" s="87">
        <f t="shared" si="7"/>
        <v>0</v>
      </c>
      <c r="J39" s="87">
        <f t="shared" si="7"/>
        <v>0</v>
      </c>
      <c r="K39" s="88"/>
      <c r="L39" s="87"/>
      <c r="M39" s="87"/>
    </row>
    <row r="40" spans="1:13" s="28" customFormat="1" x14ac:dyDescent="0.1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7">
        <v>18</v>
      </c>
      <c r="H40" s="27">
        <v>14</v>
      </c>
      <c r="I40" s="27">
        <v>4</v>
      </c>
      <c r="J40" s="45"/>
      <c r="K40" s="68" t="s">
        <v>84</v>
      </c>
      <c r="L40" s="45"/>
      <c r="M40" s="103" t="s">
        <v>97</v>
      </c>
    </row>
    <row r="41" spans="1:13" s="28" customFormat="1" x14ac:dyDescent="0.15">
      <c r="A41" s="156"/>
      <c r="B41" s="160"/>
      <c r="C41" s="17" t="s">
        <v>77</v>
      </c>
      <c r="D41" s="17">
        <v>5451001.9000000004</v>
      </c>
      <c r="E41" s="35"/>
      <c r="F41" s="27"/>
      <c r="G41" s="27">
        <v>153</v>
      </c>
      <c r="H41" s="27"/>
      <c r="I41" s="27">
        <v>153</v>
      </c>
      <c r="J41" s="27"/>
      <c r="K41" s="68" t="s">
        <v>85</v>
      </c>
      <c r="L41" s="27"/>
      <c r="M41" s="103" t="s">
        <v>97</v>
      </c>
    </row>
    <row r="42" spans="1:13" s="7" customFormat="1" ht="21.75" customHeight="1" x14ac:dyDescent="0.25">
      <c r="A42" s="174" t="s">
        <v>12</v>
      </c>
      <c r="B42" s="175"/>
      <c r="C42" s="95">
        <f>COUNTA(C40:C41)</f>
        <v>2</v>
      </c>
      <c r="D42" s="93"/>
      <c r="E42" s="94"/>
      <c r="F42" s="95"/>
      <c r="G42" s="95">
        <f>SUM(G40:G41)</f>
        <v>171</v>
      </c>
      <c r="H42" s="95">
        <f>SUM(H40:H41)</f>
        <v>14</v>
      </c>
      <c r="I42" s="95">
        <f>SUM(I40:I41)</f>
        <v>157</v>
      </c>
      <c r="J42" s="95">
        <f>SUM(J40:J41)</f>
        <v>0</v>
      </c>
      <c r="K42" s="96"/>
      <c r="L42" s="95"/>
      <c r="M42" s="8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117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ht="20.25" customHeight="1" x14ac:dyDescent="0.25">
      <c r="A45" s="172"/>
      <c r="B45" s="97">
        <v>10</v>
      </c>
      <c r="C45" s="97">
        <f>C39+C35+C31+C25+C22+C19+C15+C11+C7+C42</f>
        <v>31</v>
      </c>
      <c r="D45" s="97">
        <f>150-10</f>
        <v>140</v>
      </c>
      <c r="E45" s="97">
        <f>SUM(E2:E41)</f>
        <v>0</v>
      </c>
      <c r="F45" s="97">
        <f>SUM(F2:F42)</f>
        <v>0</v>
      </c>
      <c r="G45" s="97">
        <f>G7+G11+G15+G19+G22+G25+G31+G35+G39+G42</f>
        <v>3812</v>
      </c>
      <c r="H45" s="97">
        <f>H7+H11+H15+H19+H22+H25+H31+H35+H39+H42</f>
        <v>824</v>
      </c>
      <c r="I45" s="97">
        <f>I7+I11+I15+I19+I22+I25+I31+I35+I39+I42</f>
        <v>2610</v>
      </c>
      <c r="J45" s="97">
        <f>J7+J11+J15+J19+J22+J25+J31+J35+J39+J42</f>
        <v>378</v>
      </c>
      <c r="K45" s="97">
        <v>10</v>
      </c>
      <c r="L45" s="97"/>
      <c r="M45" s="97"/>
    </row>
    <row r="46" spans="1:13" x14ac:dyDescent="0.7">
      <c r="D46" s="44"/>
      <c r="G46" s="52" t="s">
        <v>12</v>
      </c>
      <c r="H46" s="40">
        <f>H45*H44</f>
        <v>4120000</v>
      </c>
      <c r="I46" s="40">
        <f>I45*I44</f>
        <v>18270000</v>
      </c>
      <c r="J46" s="40">
        <f>J45*J44</f>
        <v>3402000</v>
      </c>
    </row>
    <row r="47" spans="1:13" x14ac:dyDescent="0.7">
      <c r="D47" s="1" t="s">
        <v>55</v>
      </c>
      <c r="E47" s="50">
        <f>E45+F45+G45</f>
        <v>3812</v>
      </c>
      <c r="F47" s="53" t="s">
        <v>56</v>
      </c>
      <c r="G47" s="52" t="s">
        <v>55</v>
      </c>
      <c r="H47" s="51">
        <f>SUM(H46:J46)</f>
        <v>25792000</v>
      </c>
      <c r="I47" s="53" t="s">
        <v>57</v>
      </c>
    </row>
    <row r="48" spans="1:13" x14ac:dyDescent="0.7">
      <c r="K48" s="23" t="s">
        <v>88</v>
      </c>
      <c r="M48" s="23" t="s">
        <v>87</v>
      </c>
    </row>
    <row r="49" spans="11:13" x14ac:dyDescent="0.7">
      <c r="K49" s="23" t="s">
        <v>81</v>
      </c>
      <c r="M49" s="81" t="s">
        <v>96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A44:A45"/>
    <mergeCell ref="A36:A38"/>
    <mergeCell ref="B36:B38"/>
    <mergeCell ref="A39:B39"/>
    <mergeCell ref="A40:A41"/>
    <mergeCell ref="B40:B41"/>
    <mergeCell ref="A42:B4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5AE5-0DE0-4E04-9320-0DF2BE67084E}">
  <dimension ref="A1:M49"/>
  <sheetViews>
    <sheetView topLeftCell="A2" workbookViewId="0">
      <selection activeCell="C18" sqref="C18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1" width="5.5" style="23" bestFit="1" customWidth="1"/>
    <col min="12" max="12" width="5" style="23" bestFit="1" customWidth="1"/>
    <col min="13" max="13" width="15.699218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25" t="s">
        <v>94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25" t="s">
        <v>94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25" t="s">
        <v>94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25" t="s">
        <v>94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25" t="s">
        <v>94</v>
      </c>
    </row>
    <row r="7" spans="1:13" ht="21.75" customHeight="1" x14ac:dyDescent="0.7">
      <c r="A7" s="174" t="s">
        <v>12</v>
      </c>
      <c r="B7" s="180"/>
      <c r="C7" s="95">
        <f>COUNTA(C2:C6)</f>
        <v>5</v>
      </c>
      <c r="D7" s="85"/>
      <c r="E7" s="86"/>
      <c r="F7" s="87"/>
      <c r="G7" s="87">
        <f>SUM(G2:G6)</f>
        <v>637</v>
      </c>
      <c r="H7" s="87">
        <f t="shared" ref="H7:J7" si="0">SUM(H2:H6)</f>
        <v>159</v>
      </c>
      <c r="I7" s="87">
        <f t="shared" si="0"/>
        <v>130</v>
      </c>
      <c r="J7" s="87">
        <f t="shared" si="0"/>
        <v>348</v>
      </c>
      <c r="K7" s="88"/>
      <c r="L7" s="87"/>
      <c r="M7" s="8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25" t="s">
        <v>94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25" t="s">
        <v>94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25" t="s">
        <v>94</v>
      </c>
    </row>
    <row r="11" spans="1:13" ht="21.75" customHeight="1" x14ac:dyDescent="0.7">
      <c r="A11" s="174" t="s">
        <v>12</v>
      </c>
      <c r="B11" s="175"/>
      <c r="C11" s="95">
        <f>COUNTA(C8:C10)</f>
        <v>3</v>
      </c>
      <c r="D11" s="91"/>
      <c r="E11" s="92"/>
      <c r="F11" s="87"/>
      <c r="G11" s="87">
        <f>SUM(G8:G10)</f>
        <v>24</v>
      </c>
      <c r="H11" s="87">
        <f t="shared" ref="H11:J11" si="1">SUM(H8:H10)</f>
        <v>24</v>
      </c>
      <c r="I11" s="87">
        <f t="shared" si="1"/>
        <v>0</v>
      </c>
      <c r="J11" s="87">
        <f t="shared" si="1"/>
        <v>0</v>
      </c>
      <c r="K11" s="88"/>
      <c r="L11" s="87"/>
      <c r="M11" s="87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25" t="s">
        <v>94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25" t="s">
        <v>94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25" t="s">
        <v>94</v>
      </c>
    </row>
    <row r="15" spans="1:13" s="7" customFormat="1" x14ac:dyDescent="0.25">
      <c r="A15" s="174" t="s">
        <v>12</v>
      </c>
      <c r="B15" s="175"/>
      <c r="C15" s="95">
        <f>COUNTA(C12:C14)</f>
        <v>3</v>
      </c>
      <c r="D15" s="93"/>
      <c r="E15" s="94"/>
      <c r="F15" s="95"/>
      <c r="G15" s="95">
        <f>SUM(G12:G14)</f>
        <v>278</v>
      </c>
      <c r="H15" s="95">
        <f t="shared" ref="H15:J15" si="2">SUM(H12:H14)</f>
        <v>256</v>
      </c>
      <c r="I15" s="95">
        <f t="shared" si="2"/>
        <v>11</v>
      </c>
      <c r="J15" s="95">
        <f t="shared" si="2"/>
        <v>11</v>
      </c>
      <c r="K15" s="96"/>
      <c r="L15" s="95"/>
      <c r="M15" s="95"/>
    </row>
    <row r="16" spans="1:13" s="26" customFormat="1" ht="21.75" customHeight="1" x14ac:dyDescent="0.7">
      <c r="A16" s="159">
        <v>4</v>
      </c>
      <c r="B16" s="161" t="s">
        <v>45</v>
      </c>
      <c r="C16" s="30" t="s">
        <v>3</v>
      </c>
      <c r="D16" s="30">
        <v>5451801.9000000004</v>
      </c>
      <c r="E16" s="98"/>
      <c r="F16" s="99"/>
      <c r="G16" s="100">
        <v>68</v>
      </c>
      <c r="H16" s="100"/>
      <c r="I16" s="100">
        <v>68</v>
      </c>
      <c r="J16" s="101"/>
      <c r="K16" s="102" t="s">
        <v>90</v>
      </c>
      <c r="L16" s="101"/>
      <c r="M16" s="100" t="s">
        <v>94</v>
      </c>
    </row>
    <row r="17" spans="1:13" s="26" customFormat="1" ht="21.75" customHeight="1" x14ac:dyDescent="0.7">
      <c r="A17" s="162"/>
      <c r="B17" s="163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25" t="s">
        <v>94</v>
      </c>
    </row>
    <row r="18" spans="1:13" s="26" customFormat="1" ht="21.75" customHeight="1" x14ac:dyDescent="0.7">
      <c r="A18" s="162"/>
      <c r="B18" s="163"/>
      <c r="C18" s="16" t="s">
        <v>20</v>
      </c>
      <c r="D18" s="16">
        <v>6451805.9000000004</v>
      </c>
      <c r="E18" s="43"/>
      <c r="F18" s="82"/>
      <c r="G18" s="25">
        <v>289</v>
      </c>
      <c r="H18" s="25"/>
      <c r="I18" s="25">
        <v>289</v>
      </c>
      <c r="J18" s="64"/>
      <c r="K18" s="68" t="s">
        <v>90</v>
      </c>
      <c r="L18" s="64"/>
      <c r="M18" s="25" t="s">
        <v>94</v>
      </c>
    </row>
    <row r="19" spans="1:13" ht="21.75" customHeight="1" x14ac:dyDescent="0.7">
      <c r="A19" s="174" t="s">
        <v>12</v>
      </c>
      <c r="B19" s="175"/>
      <c r="C19" s="95">
        <f>COUNTA(C16:C18)</f>
        <v>3</v>
      </c>
      <c r="D19" s="91"/>
      <c r="E19" s="92"/>
      <c r="F19" s="87"/>
      <c r="G19" s="87">
        <f>SUM(G16:G18)</f>
        <v>400</v>
      </c>
      <c r="H19" s="87">
        <f t="shared" ref="H19:J19" si="3">SUM(H16:H18)</f>
        <v>0</v>
      </c>
      <c r="I19" s="87">
        <f t="shared" si="3"/>
        <v>400</v>
      </c>
      <c r="J19" s="87">
        <f t="shared" si="3"/>
        <v>0</v>
      </c>
      <c r="K19" s="88"/>
      <c r="L19" s="87"/>
      <c r="M19" s="8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25" t="s">
        <v>94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25" t="s">
        <v>94</v>
      </c>
    </row>
    <row r="22" spans="1:13" ht="21.75" customHeight="1" x14ac:dyDescent="0.7">
      <c r="A22" s="174" t="s">
        <v>12</v>
      </c>
      <c r="B22" s="175"/>
      <c r="C22" s="95">
        <f>COUNTA(C20:C21)</f>
        <v>2</v>
      </c>
      <c r="D22" s="91"/>
      <c r="E22" s="92"/>
      <c r="F22" s="87"/>
      <c r="G22" s="87">
        <f>SUM(G20:G21)</f>
        <v>59</v>
      </c>
      <c r="H22" s="87">
        <f t="shared" ref="H22:J22" si="4">SUM(H20:H21)</f>
        <v>0</v>
      </c>
      <c r="I22" s="87">
        <f t="shared" si="4"/>
        <v>40</v>
      </c>
      <c r="J22" s="87">
        <f t="shared" si="4"/>
        <v>19</v>
      </c>
      <c r="K22" s="88"/>
      <c r="L22" s="87"/>
      <c r="M22" s="8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25" t="s">
        <v>94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78">
        <v>1</v>
      </c>
      <c r="H24" s="78"/>
      <c r="I24" s="78">
        <v>1</v>
      </c>
      <c r="J24" s="78"/>
      <c r="K24" s="80">
        <v>24127</v>
      </c>
      <c r="L24" s="78"/>
      <c r="M24" s="25" t="s">
        <v>94</v>
      </c>
    </row>
    <row r="25" spans="1:13" ht="21" customHeight="1" x14ac:dyDescent="0.7">
      <c r="A25" s="178" t="s">
        <v>12</v>
      </c>
      <c r="B25" s="179"/>
      <c r="C25" s="95">
        <f>COUNTA(C23:C24)</f>
        <v>2</v>
      </c>
      <c r="D25" s="91"/>
      <c r="E25" s="92"/>
      <c r="F25" s="87"/>
      <c r="G25" s="87">
        <f>SUM(G23:G24)</f>
        <v>7</v>
      </c>
      <c r="H25" s="87">
        <f>SUM(H23:H24)</f>
        <v>0</v>
      </c>
      <c r="I25" s="87">
        <f>SUM(I23:I24)</f>
        <v>7</v>
      </c>
      <c r="J25" s="87">
        <f>SUM(J23:J24)</f>
        <v>0</v>
      </c>
      <c r="K25" s="88"/>
      <c r="L25" s="87"/>
      <c r="M25" s="8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v>1036</v>
      </c>
      <c r="H26" s="25"/>
      <c r="I26" s="25">
        <v>1036</v>
      </c>
      <c r="J26" s="25"/>
      <c r="K26" s="68" t="s">
        <v>84</v>
      </c>
      <c r="L26" s="25"/>
      <c r="M26" s="25" t="s">
        <v>63</v>
      </c>
    </row>
    <row r="27" spans="1:13" s="26" customFormat="1" x14ac:dyDescent="0.7">
      <c r="A27" s="156"/>
      <c r="B27" s="169"/>
      <c r="C27" s="73" t="s">
        <v>25</v>
      </c>
      <c r="D27" s="73">
        <v>6451302.9000000004</v>
      </c>
      <c r="E27" s="43"/>
      <c r="F27" s="64"/>
      <c r="G27" s="64"/>
      <c r="H27" s="64"/>
      <c r="I27" s="64"/>
      <c r="J27" s="64"/>
      <c r="K27" s="74"/>
      <c r="L27" s="64"/>
      <c r="M27" s="75"/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v>77</v>
      </c>
      <c r="H28" s="25">
        <v>77</v>
      </c>
      <c r="I28" s="25"/>
      <c r="J28" s="25"/>
      <c r="K28" s="68" t="s">
        <v>84</v>
      </c>
      <c r="L28" s="25"/>
      <c r="M28" s="25" t="s">
        <v>63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v>588</v>
      </c>
      <c r="H29" s="25">
        <v>163</v>
      </c>
      <c r="I29" s="25">
        <v>425</v>
      </c>
      <c r="J29" s="25"/>
      <c r="K29" s="68" t="s">
        <v>84</v>
      </c>
      <c r="L29" s="25"/>
      <c r="M29" s="25" t="s">
        <v>63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v>259</v>
      </c>
      <c r="H30" s="25">
        <v>71</v>
      </c>
      <c r="I30" s="25">
        <v>188</v>
      </c>
      <c r="J30" s="25"/>
      <c r="K30" s="68" t="s">
        <v>84</v>
      </c>
      <c r="L30" s="25"/>
      <c r="M30" s="25" t="s">
        <v>63</v>
      </c>
    </row>
    <row r="31" spans="1:13" x14ac:dyDescent="0.7">
      <c r="A31" s="174" t="s">
        <v>12</v>
      </c>
      <c r="B31" s="175"/>
      <c r="C31" s="95">
        <f>COUNTA(C26:C30)</f>
        <v>5</v>
      </c>
      <c r="D31" s="91"/>
      <c r="E31" s="92"/>
      <c r="F31" s="87"/>
      <c r="G31" s="87">
        <f>SUM(G26:G30)</f>
        <v>1960</v>
      </c>
      <c r="H31" s="87">
        <f t="shared" ref="H31:J31" si="5">SUM(H26:H30)</f>
        <v>311</v>
      </c>
      <c r="I31" s="87">
        <f t="shared" si="5"/>
        <v>1649</v>
      </c>
      <c r="J31" s="87">
        <f t="shared" si="5"/>
        <v>0</v>
      </c>
      <c r="K31" s="88"/>
      <c r="L31" s="87"/>
      <c r="M31" s="8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25">
        <v>203</v>
      </c>
      <c r="H32" s="25">
        <v>10</v>
      </c>
      <c r="I32" s="25">
        <v>193</v>
      </c>
      <c r="J32" s="25"/>
      <c r="K32" s="68" t="s">
        <v>83</v>
      </c>
      <c r="L32" s="25"/>
      <c r="M32" s="25" t="s">
        <v>94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v>34</v>
      </c>
      <c r="H33" s="25">
        <v>34</v>
      </c>
      <c r="I33" s="25"/>
      <c r="J33" s="25"/>
      <c r="K33" s="68" t="s">
        <v>83</v>
      </c>
      <c r="L33" s="25"/>
      <c r="M33" s="25" t="s">
        <v>94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v>23</v>
      </c>
      <c r="H34" s="25"/>
      <c r="I34" s="25">
        <v>23</v>
      </c>
      <c r="J34" s="25"/>
      <c r="K34" s="68" t="s">
        <v>83</v>
      </c>
      <c r="L34" s="25"/>
      <c r="M34" s="25" t="s">
        <v>94</v>
      </c>
    </row>
    <row r="35" spans="1:13" x14ac:dyDescent="0.7">
      <c r="A35" s="176" t="s">
        <v>12</v>
      </c>
      <c r="B35" s="177"/>
      <c r="C35" s="95">
        <f>COUNTA(C32:C34)</f>
        <v>3</v>
      </c>
      <c r="D35" s="89"/>
      <c r="E35" s="90"/>
      <c r="F35" s="83"/>
      <c r="G35" s="83">
        <f>SUM(G32:G34)</f>
        <v>260</v>
      </c>
      <c r="H35" s="83">
        <f t="shared" ref="H35:J35" si="6">SUM(H32:H34)</f>
        <v>44</v>
      </c>
      <c r="I35" s="83">
        <f t="shared" si="6"/>
        <v>216</v>
      </c>
      <c r="J35" s="83">
        <f t="shared" si="6"/>
        <v>0</v>
      </c>
      <c r="K35" s="84"/>
      <c r="L35" s="83"/>
      <c r="M35" s="83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v>3</v>
      </c>
      <c r="H36" s="25">
        <v>3</v>
      </c>
      <c r="I36" s="25"/>
      <c r="J36" s="25"/>
      <c r="K36" s="68" t="s">
        <v>85</v>
      </c>
      <c r="L36" s="25"/>
      <c r="M36" s="25" t="s">
        <v>94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v>10</v>
      </c>
      <c r="H37" s="25">
        <v>10</v>
      </c>
      <c r="I37" s="25"/>
      <c r="J37" s="25"/>
      <c r="K37" s="68" t="s">
        <v>85</v>
      </c>
      <c r="L37" s="25"/>
      <c r="M37" s="25" t="s">
        <v>94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25" t="s">
        <v>94</v>
      </c>
    </row>
    <row r="39" spans="1:13" x14ac:dyDescent="0.7">
      <c r="A39" s="174" t="s">
        <v>12</v>
      </c>
      <c r="B39" s="175"/>
      <c r="C39" s="95">
        <f>COUNTA(C36:C38)</f>
        <v>3</v>
      </c>
      <c r="D39" s="91"/>
      <c r="E39" s="92"/>
      <c r="F39" s="87"/>
      <c r="G39" s="87">
        <f>SUM(G36:G38)</f>
        <v>16</v>
      </c>
      <c r="H39" s="87">
        <f t="shared" ref="H39:J39" si="7">SUM(H36:H38)</f>
        <v>16</v>
      </c>
      <c r="I39" s="87">
        <f t="shared" si="7"/>
        <v>0</v>
      </c>
      <c r="J39" s="87">
        <f t="shared" si="7"/>
        <v>0</v>
      </c>
      <c r="K39" s="88"/>
      <c r="L39" s="87"/>
      <c r="M39" s="87"/>
    </row>
    <row r="40" spans="1:13" s="28" customFormat="1" x14ac:dyDescent="0.2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7">
        <v>18</v>
      </c>
      <c r="H40" s="27">
        <v>14</v>
      </c>
      <c r="I40" s="27">
        <v>4</v>
      </c>
      <c r="J40" s="45"/>
      <c r="K40" s="68" t="s">
        <v>84</v>
      </c>
      <c r="L40" s="45"/>
      <c r="M40" s="25" t="s">
        <v>94</v>
      </c>
    </row>
    <row r="41" spans="1:13" s="28" customFormat="1" x14ac:dyDescent="0.25">
      <c r="A41" s="156"/>
      <c r="B41" s="160"/>
      <c r="C41" s="17" t="s">
        <v>77</v>
      </c>
      <c r="D41" s="17">
        <v>5451001.9000000004</v>
      </c>
      <c r="E41" s="35"/>
      <c r="F41" s="27"/>
      <c r="G41" s="27">
        <v>153</v>
      </c>
      <c r="H41" s="27"/>
      <c r="I41" s="27">
        <v>153</v>
      </c>
      <c r="J41" s="27"/>
      <c r="K41" s="68" t="s">
        <v>85</v>
      </c>
      <c r="L41" s="27"/>
      <c r="M41" s="25" t="s">
        <v>94</v>
      </c>
    </row>
    <row r="42" spans="1:13" s="7" customFormat="1" ht="21.75" customHeight="1" x14ac:dyDescent="0.25">
      <c r="A42" s="174" t="s">
        <v>12</v>
      </c>
      <c r="B42" s="175"/>
      <c r="C42" s="95">
        <f>COUNTA(C40:C41)</f>
        <v>2</v>
      </c>
      <c r="D42" s="93"/>
      <c r="E42" s="94"/>
      <c r="F42" s="95"/>
      <c r="G42" s="95">
        <f>SUM(G40:G41)</f>
        <v>171</v>
      </c>
      <c r="H42" s="95">
        <f>SUM(H40:H41)</f>
        <v>14</v>
      </c>
      <c r="I42" s="95">
        <f>SUM(I40:I41)</f>
        <v>157</v>
      </c>
      <c r="J42" s="95">
        <f>SUM(J40:J41)</f>
        <v>0</v>
      </c>
      <c r="K42" s="96"/>
      <c r="L42" s="95"/>
      <c r="M42" s="8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117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ht="20.25" customHeight="1" x14ac:dyDescent="0.25">
      <c r="A45" s="172"/>
      <c r="B45" s="97">
        <v>10</v>
      </c>
      <c r="C45" s="97">
        <f>C39+C35+C31+C25+C22+C19+C15+C11+C7+C42</f>
        <v>31</v>
      </c>
      <c r="D45" s="97">
        <v>117</v>
      </c>
      <c r="E45" s="97">
        <f>SUM(E2:E41)</f>
        <v>0</v>
      </c>
      <c r="F45" s="97">
        <f>SUM(F2:F42)</f>
        <v>0</v>
      </c>
      <c r="G45" s="97">
        <f>G7+G11+G15+G19+G22+G25+G31+G35+G39+G42</f>
        <v>3812</v>
      </c>
      <c r="H45" s="97">
        <f>H7+H11+H15+H19+H22+H25+H31+H35+H39+H42</f>
        <v>824</v>
      </c>
      <c r="I45" s="97">
        <f>I7+I11+I15+I19+I22+I25+I31+I35+I39+I42</f>
        <v>2610</v>
      </c>
      <c r="J45" s="97">
        <f>J7+J11+J15+J19+J22+J25+J31+J35+J39+J42</f>
        <v>378</v>
      </c>
      <c r="K45" s="97">
        <v>10</v>
      </c>
      <c r="L45" s="97"/>
      <c r="M45" s="97"/>
    </row>
    <row r="46" spans="1:13" x14ac:dyDescent="0.7">
      <c r="D46" s="44"/>
      <c r="G46" s="52" t="s">
        <v>12</v>
      </c>
      <c r="H46" s="40">
        <f>H45*H44</f>
        <v>4120000</v>
      </c>
      <c r="I46" s="40">
        <f>I45*I44</f>
        <v>18270000</v>
      </c>
      <c r="J46" s="40">
        <f>J45*J44</f>
        <v>3402000</v>
      </c>
    </row>
    <row r="47" spans="1:13" x14ac:dyDescent="0.7">
      <c r="D47" s="1" t="s">
        <v>55</v>
      </c>
      <c r="E47" s="50">
        <f>E45+F45+G45</f>
        <v>3812</v>
      </c>
      <c r="F47" s="53" t="s">
        <v>56</v>
      </c>
      <c r="G47" s="52" t="s">
        <v>55</v>
      </c>
      <c r="H47" s="51">
        <f>SUM(H46:J46)</f>
        <v>25792000</v>
      </c>
      <c r="I47" s="53" t="s">
        <v>57</v>
      </c>
    </row>
    <row r="48" spans="1:13" x14ac:dyDescent="0.7">
      <c r="K48" s="23" t="s">
        <v>88</v>
      </c>
      <c r="M48" s="23" t="s">
        <v>87</v>
      </c>
    </row>
    <row r="49" spans="11:13" x14ac:dyDescent="0.7">
      <c r="K49" s="23" t="s">
        <v>81</v>
      </c>
      <c r="M49" s="81" t="s">
        <v>96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A44:A45"/>
    <mergeCell ref="A36:A38"/>
    <mergeCell ref="B36:B38"/>
    <mergeCell ref="A39:B39"/>
    <mergeCell ref="A40:A41"/>
    <mergeCell ref="B40:B41"/>
    <mergeCell ref="A42:B4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3CCD-3F53-4158-A746-809AF07FE85C}">
  <dimension ref="A1:M49"/>
  <sheetViews>
    <sheetView topLeftCell="A25" workbookViewId="0">
      <selection activeCell="N31" sqref="N31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1" width="5.5" style="23" bestFit="1" customWidth="1"/>
    <col min="12" max="12" width="5" style="23" bestFit="1" customWidth="1"/>
    <col min="13" max="13" width="15.699218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25" t="s">
        <v>94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25" t="s">
        <v>94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25" t="s">
        <v>94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25" t="s">
        <v>94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25" t="s">
        <v>94</v>
      </c>
    </row>
    <row r="7" spans="1:13" ht="21.75" customHeight="1" x14ac:dyDescent="0.7">
      <c r="A7" s="174" t="s">
        <v>12</v>
      </c>
      <c r="B7" s="180"/>
      <c r="C7" s="95">
        <f>COUNTA(C2:C6)</f>
        <v>5</v>
      </c>
      <c r="D7" s="85"/>
      <c r="E7" s="86"/>
      <c r="F7" s="87"/>
      <c r="G7" s="87">
        <f>SUM(G2:G6)</f>
        <v>637</v>
      </c>
      <c r="H7" s="87">
        <f t="shared" ref="H7:J7" si="0">SUM(H2:H6)</f>
        <v>159</v>
      </c>
      <c r="I7" s="87">
        <f t="shared" si="0"/>
        <v>130</v>
      </c>
      <c r="J7" s="87">
        <f t="shared" si="0"/>
        <v>348</v>
      </c>
      <c r="K7" s="88"/>
      <c r="L7" s="87"/>
      <c r="M7" s="87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25" t="s">
        <v>94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25" t="s">
        <v>94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25" t="s">
        <v>94</v>
      </c>
    </row>
    <row r="11" spans="1:13" ht="21.75" customHeight="1" x14ac:dyDescent="0.7">
      <c r="A11" s="174" t="s">
        <v>12</v>
      </c>
      <c r="B11" s="175"/>
      <c r="C11" s="95">
        <f>COUNTA(C8:C10)</f>
        <v>3</v>
      </c>
      <c r="D11" s="91"/>
      <c r="E11" s="92"/>
      <c r="F11" s="87"/>
      <c r="G11" s="87">
        <f>SUM(G8:G10)</f>
        <v>24</v>
      </c>
      <c r="H11" s="87">
        <f t="shared" ref="H11:J11" si="1">SUM(H8:H10)</f>
        <v>24</v>
      </c>
      <c r="I11" s="87">
        <f t="shared" si="1"/>
        <v>0</v>
      </c>
      <c r="J11" s="87">
        <f t="shared" si="1"/>
        <v>0</v>
      </c>
      <c r="K11" s="88"/>
      <c r="L11" s="87"/>
      <c r="M11" s="87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25" t="s">
        <v>94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25" t="s">
        <v>94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25" t="s">
        <v>94</v>
      </c>
    </row>
    <row r="15" spans="1:13" s="7" customFormat="1" x14ac:dyDescent="0.25">
      <c r="A15" s="174" t="s">
        <v>12</v>
      </c>
      <c r="B15" s="175"/>
      <c r="C15" s="95">
        <f>COUNTA(C12:C14)</f>
        <v>3</v>
      </c>
      <c r="D15" s="93"/>
      <c r="E15" s="94"/>
      <c r="F15" s="95"/>
      <c r="G15" s="95">
        <f>SUM(G12:G14)</f>
        <v>278</v>
      </c>
      <c r="H15" s="95">
        <f t="shared" ref="H15:J15" si="2">SUM(H12:H14)</f>
        <v>256</v>
      </c>
      <c r="I15" s="95">
        <f t="shared" si="2"/>
        <v>11</v>
      </c>
      <c r="J15" s="95">
        <f t="shared" si="2"/>
        <v>11</v>
      </c>
      <c r="K15" s="96"/>
      <c r="L15" s="95"/>
      <c r="M15" s="95"/>
    </row>
    <row r="16" spans="1:13" s="26" customFormat="1" ht="21.75" customHeight="1" x14ac:dyDescent="0.7">
      <c r="A16" s="155">
        <v>4</v>
      </c>
      <c r="B16" s="157" t="s">
        <v>45</v>
      </c>
      <c r="C16" s="16" t="s">
        <v>3</v>
      </c>
      <c r="D16" s="16">
        <v>5451801.9000000004</v>
      </c>
      <c r="E16" s="43"/>
      <c r="F16" s="82"/>
      <c r="G16" s="25">
        <v>68</v>
      </c>
      <c r="H16" s="25"/>
      <c r="I16" s="25">
        <v>68</v>
      </c>
      <c r="J16" s="64"/>
      <c r="K16" s="68" t="s">
        <v>90</v>
      </c>
      <c r="L16" s="64"/>
      <c r="M16" s="25" t="s">
        <v>94</v>
      </c>
    </row>
    <row r="17" spans="1:13" s="26" customFormat="1" ht="21.75" customHeight="1" x14ac:dyDescent="0.7">
      <c r="A17" s="156"/>
      <c r="B17" s="160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25" t="s">
        <v>94</v>
      </c>
    </row>
    <row r="18" spans="1:13" s="26" customFormat="1" ht="21.75" customHeight="1" x14ac:dyDescent="0.7">
      <c r="A18" s="156"/>
      <c r="B18" s="160"/>
      <c r="C18" s="16" t="s">
        <v>20</v>
      </c>
      <c r="D18" s="16">
        <v>6451805.9000000004</v>
      </c>
      <c r="E18" s="43"/>
      <c r="F18" s="82"/>
      <c r="G18" s="25">
        <v>289</v>
      </c>
      <c r="H18" s="25"/>
      <c r="I18" s="25">
        <v>289</v>
      </c>
      <c r="J18" s="64"/>
      <c r="K18" s="68" t="s">
        <v>90</v>
      </c>
      <c r="L18" s="64"/>
      <c r="M18" s="25" t="s">
        <v>94</v>
      </c>
    </row>
    <row r="19" spans="1:13" ht="21.75" customHeight="1" x14ac:dyDescent="0.7">
      <c r="A19" s="174" t="s">
        <v>12</v>
      </c>
      <c r="B19" s="175"/>
      <c r="C19" s="95">
        <f>COUNTA(C16:C18)</f>
        <v>3</v>
      </c>
      <c r="D19" s="91"/>
      <c r="E19" s="92"/>
      <c r="F19" s="87"/>
      <c r="G19" s="87">
        <f>SUM(G16:G18)</f>
        <v>400</v>
      </c>
      <c r="H19" s="87">
        <f t="shared" ref="H19:J19" si="3">SUM(H16:H18)</f>
        <v>0</v>
      </c>
      <c r="I19" s="87">
        <f t="shared" si="3"/>
        <v>400</v>
      </c>
      <c r="J19" s="87">
        <f t="shared" si="3"/>
        <v>0</v>
      </c>
      <c r="K19" s="88"/>
      <c r="L19" s="87"/>
      <c r="M19" s="87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25" t="s">
        <v>94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25" t="s">
        <v>94</v>
      </c>
    </row>
    <row r="22" spans="1:13" ht="21.75" customHeight="1" x14ac:dyDescent="0.7">
      <c r="A22" s="174" t="s">
        <v>12</v>
      </c>
      <c r="B22" s="175"/>
      <c r="C22" s="95">
        <f>COUNTA(C20:C21)</f>
        <v>2</v>
      </c>
      <c r="D22" s="91"/>
      <c r="E22" s="92"/>
      <c r="F22" s="87"/>
      <c r="G22" s="87">
        <f>SUM(G20:G21)</f>
        <v>59</v>
      </c>
      <c r="H22" s="87">
        <f t="shared" ref="H22:J22" si="4">SUM(H20:H21)</f>
        <v>0</v>
      </c>
      <c r="I22" s="87">
        <f t="shared" si="4"/>
        <v>40</v>
      </c>
      <c r="J22" s="87">
        <f t="shared" si="4"/>
        <v>19</v>
      </c>
      <c r="K22" s="88"/>
      <c r="L22" s="87"/>
      <c r="M22" s="87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25" t="s">
        <v>94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78">
        <v>1</v>
      </c>
      <c r="H24" s="78"/>
      <c r="I24" s="78">
        <v>1</v>
      </c>
      <c r="J24" s="78"/>
      <c r="K24" s="80">
        <v>24127</v>
      </c>
      <c r="L24" s="78"/>
      <c r="M24" s="25" t="s">
        <v>94</v>
      </c>
    </row>
    <row r="25" spans="1:13" ht="21" customHeight="1" x14ac:dyDescent="0.7">
      <c r="A25" s="178" t="s">
        <v>12</v>
      </c>
      <c r="B25" s="179"/>
      <c r="C25" s="95">
        <f>COUNTA(C23:C24)</f>
        <v>2</v>
      </c>
      <c r="D25" s="91"/>
      <c r="E25" s="92"/>
      <c r="F25" s="87"/>
      <c r="G25" s="87">
        <f>SUM(G23:G24)</f>
        <v>7</v>
      </c>
      <c r="H25" s="87">
        <f>SUM(H23:H24)</f>
        <v>0</v>
      </c>
      <c r="I25" s="87">
        <f>SUM(I23:I24)</f>
        <v>7</v>
      </c>
      <c r="J25" s="87">
        <f>SUM(J23:J24)</f>
        <v>0</v>
      </c>
      <c r="K25" s="88"/>
      <c r="L25" s="87"/>
      <c r="M25" s="87"/>
    </row>
    <row r="26" spans="1:13" s="26" customFormat="1" x14ac:dyDescent="0.7">
      <c r="A26" s="155">
        <v>7</v>
      </c>
      <c r="B26" s="168" t="s">
        <v>74</v>
      </c>
      <c r="C26" s="16" t="s">
        <v>24</v>
      </c>
      <c r="D26" s="16">
        <v>5451305.9000000004</v>
      </c>
      <c r="E26" s="43"/>
      <c r="F26" s="46"/>
      <c r="G26" s="25">
        <v>1036</v>
      </c>
      <c r="H26" s="25"/>
      <c r="I26" s="25">
        <v>1036</v>
      </c>
      <c r="J26" s="25"/>
      <c r="K26" s="68" t="s">
        <v>84</v>
      </c>
      <c r="L26" s="25"/>
      <c r="M26" s="25" t="s">
        <v>63</v>
      </c>
    </row>
    <row r="27" spans="1:13" s="26" customFormat="1" x14ac:dyDescent="0.7">
      <c r="A27" s="156"/>
      <c r="B27" s="169"/>
      <c r="C27" s="73" t="s">
        <v>25</v>
      </c>
      <c r="D27" s="73">
        <v>6451302.9000000004</v>
      </c>
      <c r="E27" s="43"/>
      <c r="F27" s="64"/>
      <c r="G27" s="64">
        <v>1104</v>
      </c>
      <c r="H27" s="64">
        <v>559</v>
      </c>
      <c r="I27" s="64">
        <v>134</v>
      </c>
      <c r="J27" s="64">
        <v>411</v>
      </c>
      <c r="K27" s="74" t="s">
        <v>85</v>
      </c>
      <c r="L27" s="64"/>
      <c r="M27" s="75" t="s">
        <v>91</v>
      </c>
    </row>
    <row r="28" spans="1:13" s="26" customFormat="1" x14ac:dyDescent="0.7">
      <c r="A28" s="156"/>
      <c r="B28" s="169"/>
      <c r="C28" s="16" t="s">
        <v>28</v>
      </c>
      <c r="D28" s="16">
        <v>6451304.9000000004</v>
      </c>
      <c r="E28" s="29"/>
      <c r="G28" s="25">
        <v>77</v>
      </c>
      <c r="H28" s="25">
        <v>77</v>
      </c>
      <c r="I28" s="25"/>
      <c r="J28" s="25"/>
      <c r="K28" s="68" t="s">
        <v>84</v>
      </c>
      <c r="L28" s="25"/>
      <c r="M28" s="25" t="s">
        <v>63</v>
      </c>
    </row>
    <row r="29" spans="1:13" s="26" customFormat="1" x14ac:dyDescent="0.7">
      <c r="A29" s="156"/>
      <c r="B29" s="169"/>
      <c r="C29" s="16" t="s">
        <v>31</v>
      </c>
      <c r="D29" s="16">
        <v>6451303.9000000004</v>
      </c>
      <c r="E29" s="29"/>
      <c r="F29" s="46"/>
      <c r="G29" s="25">
        <v>588</v>
      </c>
      <c r="H29" s="25">
        <v>163</v>
      </c>
      <c r="I29" s="25">
        <v>425</v>
      </c>
      <c r="J29" s="25"/>
      <c r="K29" s="68" t="s">
        <v>84</v>
      </c>
      <c r="L29" s="25"/>
      <c r="M29" s="25" t="s">
        <v>63</v>
      </c>
    </row>
    <row r="30" spans="1:13" s="26" customFormat="1" x14ac:dyDescent="0.7">
      <c r="A30" s="159"/>
      <c r="B30" s="170"/>
      <c r="C30" s="16" t="s">
        <v>2</v>
      </c>
      <c r="D30" s="16">
        <v>5451301.9000000004</v>
      </c>
      <c r="E30" s="29"/>
      <c r="F30" s="46"/>
      <c r="G30" s="25">
        <v>259</v>
      </c>
      <c r="H30" s="25">
        <v>71</v>
      </c>
      <c r="I30" s="25">
        <v>188</v>
      </c>
      <c r="J30" s="25"/>
      <c r="K30" s="68" t="s">
        <v>84</v>
      </c>
      <c r="L30" s="25"/>
      <c r="M30" s="25" t="s">
        <v>63</v>
      </c>
    </row>
    <row r="31" spans="1:13" x14ac:dyDescent="0.7">
      <c r="A31" s="174" t="s">
        <v>12</v>
      </c>
      <c r="B31" s="175"/>
      <c r="C31" s="95">
        <f>COUNTA(C26:C30)</f>
        <v>5</v>
      </c>
      <c r="D31" s="91"/>
      <c r="E31" s="92"/>
      <c r="F31" s="87"/>
      <c r="G31" s="87">
        <f>SUM(G26:G30)</f>
        <v>3064</v>
      </c>
      <c r="H31" s="87">
        <f t="shared" ref="H31:J31" si="5">SUM(H26:H30)</f>
        <v>870</v>
      </c>
      <c r="I31" s="87">
        <f t="shared" si="5"/>
        <v>1783</v>
      </c>
      <c r="J31" s="87">
        <f t="shared" si="5"/>
        <v>411</v>
      </c>
      <c r="K31" s="88"/>
      <c r="L31" s="87"/>
      <c r="M31" s="87"/>
    </row>
    <row r="32" spans="1:13" s="26" customFormat="1" x14ac:dyDescent="0.7">
      <c r="A32" s="155">
        <v>8</v>
      </c>
      <c r="B32" s="157" t="s">
        <v>42</v>
      </c>
      <c r="C32" s="16" t="s">
        <v>26</v>
      </c>
      <c r="D32" s="16">
        <v>5451103.9000000004</v>
      </c>
      <c r="E32" s="43"/>
      <c r="F32" s="62"/>
      <c r="G32" s="25">
        <v>203</v>
      </c>
      <c r="H32" s="25">
        <v>10</v>
      </c>
      <c r="I32" s="25">
        <v>193</v>
      </c>
      <c r="J32" s="25"/>
      <c r="K32" s="68" t="s">
        <v>83</v>
      </c>
      <c r="L32" s="25"/>
      <c r="M32" s="25" t="s">
        <v>94</v>
      </c>
    </row>
    <row r="33" spans="1:13" s="26" customFormat="1" x14ac:dyDescent="0.7">
      <c r="A33" s="156"/>
      <c r="B33" s="160"/>
      <c r="C33" s="16" t="s">
        <v>27</v>
      </c>
      <c r="D33" s="16">
        <v>5451107.9000000004</v>
      </c>
      <c r="E33" s="29"/>
      <c r="F33" s="62"/>
      <c r="G33" s="25">
        <v>34</v>
      </c>
      <c r="H33" s="25">
        <v>34</v>
      </c>
      <c r="I33" s="25"/>
      <c r="J33" s="25"/>
      <c r="K33" s="68" t="s">
        <v>83</v>
      </c>
      <c r="L33" s="25"/>
      <c r="M33" s="25" t="s">
        <v>94</v>
      </c>
    </row>
    <row r="34" spans="1:13" s="26" customFormat="1" x14ac:dyDescent="0.7">
      <c r="A34" s="159"/>
      <c r="B34" s="161"/>
      <c r="C34" s="30" t="s">
        <v>32</v>
      </c>
      <c r="D34" s="16">
        <v>5451104.9000000004</v>
      </c>
      <c r="E34" s="37"/>
      <c r="F34" s="62"/>
      <c r="G34" s="25">
        <v>23</v>
      </c>
      <c r="H34" s="25"/>
      <c r="I34" s="25">
        <v>23</v>
      </c>
      <c r="J34" s="25"/>
      <c r="K34" s="68" t="s">
        <v>83</v>
      </c>
      <c r="L34" s="25"/>
      <c r="M34" s="25" t="s">
        <v>94</v>
      </c>
    </row>
    <row r="35" spans="1:13" x14ac:dyDescent="0.7">
      <c r="A35" s="176" t="s">
        <v>12</v>
      </c>
      <c r="B35" s="177"/>
      <c r="C35" s="95">
        <f>COUNTA(C32:C34)</f>
        <v>3</v>
      </c>
      <c r="D35" s="89"/>
      <c r="E35" s="90"/>
      <c r="F35" s="83"/>
      <c r="G35" s="83">
        <f>SUM(G32:G34)</f>
        <v>260</v>
      </c>
      <c r="H35" s="83">
        <f t="shared" ref="H35:J35" si="6">SUM(H32:H34)</f>
        <v>44</v>
      </c>
      <c r="I35" s="83">
        <f t="shared" si="6"/>
        <v>216</v>
      </c>
      <c r="J35" s="83">
        <f t="shared" si="6"/>
        <v>0</v>
      </c>
      <c r="K35" s="84"/>
      <c r="L35" s="83"/>
      <c r="M35" s="83"/>
    </row>
    <row r="36" spans="1:13" s="26" customFormat="1" x14ac:dyDescent="0.7">
      <c r="A36" s="155">
        <v>9</v>
      </c>
      <c r="B36" s="157" t="s">
        <v>47</v>
      </c>
      <c r="C36" s="16" t="s">
        <v>33</v>
      </c>
      <c r="D36" s="16">
        <v>6451902.9000000004</v>
      </c>
      <c r="E36" s="29"/>
      <c r="F36" s="62"/>
      <c r="G36" s="25">
        <v>3</v>
      </c>
      <c r="H36" s="25">
        <v>3</v>
      </c>
      <c r="I36" s="25"/>
      <c r="J36" s="25"/>
      <c r="K36" s="68" t="s">
        <v>85</v>
      </c>
      <c r="L36" s="25"/>
      <c r="M36" s="25" t="s">
        <v>94</v>
      </c>
    </row>
    <row r="37" spans="1:13" s="26" customFormat="1" x14ac:dyDescent="0.7">
      <c r="A37" s="156"/>
      <c r="B37" s="156"/>
      <c r="C37" s="16" t="s">
        <v>34</v>
      </c>
      <c r="D37" s="16">
        <v>6451904.9000000004</v>
      </c>
      <c r="E37" s="29"/>
      <c r="F37" s="62"/>
      <c r="G37" s="25">
        <v>10</v>
      </c>
      <c r="H37" s="25">
        <v>10</v>
      </c>
      <c r="I37" s="25"/>
      <c r="J37" s="25"/>
      <c r="K37" s="68" t="s">
        <v>85</v>
      </c>
      <c r="L37" s="25"/>
      <c r="M37" s="25" t="s">
        <v>94</v>
      </c>
    </row>
    <row r="38" spans="1:13" s="26" customFormat="1" x14ac:dyDescent="0.7">
      <c r="A38" s="159"/>
      <c r="B38" s="159"/>
      <c r="C38" s="16" t="s">
        <v>35</v>
      </c>
      <c r="D38" s="16">
        <v>6451903.9000000004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25" t="s">
        <v>94</v>
      </c>
    </row>
    <row r="39" spans="1:13" x14ac:dyDescent="0.7">
      <c r="A39" s="174" t="s">
        <v>12</v>
      </c>
      <c r="B39" s="175"/>
      <c r="C39" s="95">
        <f>COUNTA(C36:C38)</f>
        <v>3</v>
      </c>
      <c r="D39" s="91"/>
      <c r="E39" s="92"/>
      <c r="F39" s="87"/>
      <c r="G39" s="87">
        <f>SUM(G36:G38)</f>
        <v>16</v>
      </c>
      <c r="H39" s="87">
        <f t="shared" ref="H39:J39" si="7">SUM(H36:H38)</f>
        <v>16</v>
      </c>
      <c r="I39" s="87">
        <f t="shared" si="7"/>
        <v>0</v>
      </c>
      <c r="J39" s="87">
        <f t="shared" si="7"/>
        <v>0</v>
      </c>
      <c r="K39" s="88"/>
      <c r="L39" s="87"/>
      <c r="M39" s="87"/>
    </row>
    <row r="40" spans="1:13" s="28" customFormat="1" x14ac:dyDescent="0.25">
      <c r="A40" s="155">
        <v>10</v>
      </c>
      <c r="B40" s="157" t="s">
        <v>44</v>
      </c>
      <c r="C40" s="17" t="s">
        <v>67</v>
      </c>
      <c r="D40" s="17">
        <v>5451015.9000000004</v>
      </c>
      <c r="E40" s="35"/>
      <c r="F40" s="63"/>
      <c r="G40" s="27">
        <v>18</v>
      </c>
      <c r="H40" s="27">
        <v>14</v>
      </c>
      <c r="I40" s="27">
        <v>4</v>
      </c>
      <c r="J40" s="45"/>
      <c r="K40" s="68" t="s">
        <v>84</v>
      </c>
      <c r="L40" s="45"/>
      <c r="M40" s="25" t="s">
        <v>94</v>
      </c>
    </row>
    <row r="41" spans="1:13" s="28" customFormat="1" x14ac:dyDescent="0.25">
      <c r="A41" s="156"/>
      <c r="B41" s="160"/>
      <c r="C41" s="17" t="s">
        <v>77</v>
      </c>
      <c r="D41" s="17">
        <v>5451001.9000000004</v>
      </c>
      <c r="E41" s="35"/>
      <c r="F41" s="27"/>
      <c r="G41" s="27">
        <v>153</v>
      </c>
      <c r="H41" s="27"/>
      <c r="I41" s="27">
        <v>153</v>
      </c>
      <c r="J41" s="27"/>
      <c r="K41" s="68" t="s">
        <v>85</v>
      </c>
      <c r="L41" s="27"/>
      <c r="M41" s="25" t="s">
        <v>94</v>
      </c>
    </row>
    <row r="42" spans="1:13" s="7" customFormat="1" ht="21.75" customHeight="1" x14ac:dyDescent="0.25">
      <c r="A42" s="174" t="s">
        <v>12</v>
      </c>
      <c r="B42" s="175"/>
      <c r="C42" s="95">
        <f>COUNTA(C40:C41)</f>
        <v>2</v>
      </c>
      <c r="D42" s="93"/>
      <c r="E42" s="94"/>
      <c r="F42" s="95"/>
      <c r="G42" s="95">
        <f>SUM(G40:G41)</f>
        <v>171</v>
      </c>
      <c r="H42" s="95">
        <f>SUM(H40:H41)</f>
        <v>14</v>
      </c>
      <c r="I42" s="95">
        <f>SUM(I40:I41)</f>
        <v>157</v>
      </c>
      <c r="J42" s="95">
        <f>SUM(J40:J41)</f>
        <v>0</v>
      </c>
      <c r="K42" s="96"/>
      <c r="L42" s="95"/>
      <c r="M42" s="87"/>
    </row>
    <row r="43" spans="1:13" x14ac:dyDescent="0.7">
      <c r="A43" s="13"/>
      <c r="B43" s="14"/>
      <c r="C43" s="15"/>
      <c r="D43" s="15"/>
      <c r="E43" s="38"/>
      <c r="F43" s="22"/>
      <c r="G43" s="22"/>
      <c r="H43" s="22"/>
      <c r="I43" s="22"/>
      <c r="J43" s="22"/>
      <c r="K43" s="22"/>
      <c r="L43" s="22"/>
      <c r="M43" s="22"/>
    </row>
    <row r="44" spans="1:13" s="2" customFormat="1" ht="117" x14ac:dyDescent="0.25">
      <c r="A44" s="171" t="s">
        <v>12</v>
      </c>
      <c r="B44" s="4" t="s">
        <v>0</v>
      </c>
      <c r="C44" s="4" t="s">
        <v>6</v>
      </c>
      <c r="D44" s="9" t="s">
        <v>76</v>
      </c>
      <c r="E44" s="19" t="s">
        <v>58</v>
      </c>
      <c r="F44" s="19" t="s">
        <v>52</v>
      </c>
      <c r="G44" s="19" t="s">
        <v>49</v>
      </c>
      <c r="H44" s="41">
        <v>5000</v>
      </c>
      <c r="I44" s="41">
        <v>7000</v>
      </c>
      <c r="J44" s="41">
        <v>9000</v>
      </c>
      <c r="K44" s="19" t="s">
        <v>66</v>
      </c>
      <c r="L44" s="19" t="s">
        <v>65</v>
      </c>
      <c r="M44" s="4" t="s">
        <v>61</v>
      </c>
    </row>
    <row r="45" spans="1:13" ht="20.25" customHeight="1" x14ac:dyDescent="0.25">
      <c r="A45" s="172"/>
      <c r="B45" s="97">
        <v>10</v>
      </c>
      <c r="C45" s="97">
        <f>C39+C35+C31+C25+C22+C19+C15+C11+C7+C42</f>
        <v>31</v>
      </c>
      <c r="D45" s="97">
        <v>117</v>
      </c>
      <c r="E45" s="97">
        <f>SUM(E2:E41)</f>
        <v>0</v>
      </c>
      <c r="F45" s="97">
        <f>SUM(F2:F42)</f>
        <v>0</v>
      </c>
      <c r="G45" s="97">
        <f>G7+G11+G15+G19+G22+G25+G31+G35+G39+G42</f>
        <v>4916</v>
      </c>
      <c r="H45" s="97">
        <f>H7+H11+H15+H19+H22+H25+H31+H35+H39+H42</f>
        <v>1383</v>
      </c>
      <c r="I45" s="97">
        <f>I7+I11+I15+I19+I22+I25+I31+I35+I39+I42</f>
        <v>2744</v>
      </c>
      <c r="J45" s="97">
        <f>J7+J11+J15+J19+J22+J25+J31+J35+J39+J42</f>
        <v>789</v>
      </c>
      <c r="K45" s="97">
        <v>10</v>
      </c>
      <c r="L45" s="97"/>
      <c r="M45" s="97"/>
    </row>
    <row r="46" spans="1:13" x14ac:dyDescent="0.7">
      <c r="D46" s="44"/>
      <c r="G46" s="52" t="s">
        <v>12</v>
      </c>
      <c r="H46" s="40">
        <f>H45*H44</f>
        <v>6915000</v>
      </c>
      <c r="I46" s="40">
        <f>I45*I44</f>
        <v>19208000</v>
      </c>
      <c r="J46" s="40">
        <f>J45*J44</f>
        <v>7101000</v>
      </c>
    </row>
    <row r="47" spans="1:13" x14ac:dyDescent="0.7">
      <c r="D47" s="1" t="s">
        <v>55</v>
      </c>
      <c r="E47" s="50">
        <f>E45+F45+G45</f>
        <v>4916</v>
      </c>
      <c r="F47" s="53" t="s">
        <v>56</v>
      </c>
      <c r="G47" s="52" t="s">
        <v>55</v>
      </c>
      <c r="H47" s="51">
        <f>SUM(H46:J46)</f>
        <v>33224000</v>
      </c>
      <c r="I47" s="53" t="s">
        <v>57</v>
      </c>
    </row>
    <row r="48" spans="1:13" x14ac:dyDescent="0.7">
      <c r="K48" s="23" t="s">
        <v>88</v>
      </c>
      <c r="M48" s="23" t="s">
        <v>87</v>
      </c>
    </row>
    <row r="49" spans="11:13" x14ac:dyDescent="0.7">
      <c r="K49" s="23" t="s">
        <v>81</v>
      </c>
      <c r="M49" s="81" t="s">
        <v>95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5:B35"/>
    <mergeCell ref="A20:A21"/>
    <mergeCell ref="B20:B21"/>
    <mergeCell ref="A22:B22"/>
    <mergeCell ref="A23:A24"/>
    <mergeCell ref="B23:B24"/>
    <mergeCell ref="A25:B25"/>
    <mergeCell ref="A26:A30"/>
    <mergeCell ref="B26:B30"/>
    <mergeCell ref="A31:B31"/>
    <mergeCell ref="A32:A34"/>
    <mergeCell ref="B32:B34"/>
    <mergeCell ref="A44:A45"/>
    <mergeCell ref="A36:A38"/>
    <mergeCell ref="B36:B38"/>
    <mergeCell ref="A39:B39"/>
    <mergeCell ref="A40:A41"/>
    <mergeCell ref="B40:B41"/>
    <mergeCell ref="A42:B42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A00E-E87D-47CD-9EF0-1870B6359A11}">
  <dimension ref="A1:M52"/>
  <sheetViews>
    <sheetView topLeftCell="A40" workbookViewId="0">
      <selection activeCell="D5" sqref="D5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2" width="5" style="23" bestFit="1" customWidth="1"/>
    <col min="13" max="13" width="14.89843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25" t="s">
        <v>63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25" t="s">
        <v>63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25" t="s">
        <v>63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25" t="s">
        <v>63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25" t="s">
        <v>63</v>
      </c>
    </row>
    <row r="7" spans="1:13" ht="21.75" customHeight="1" x14ac:dyDescent="0.7">
      <c r="A7" s="181" t="s">
        <v>12</v>
      </c>
      <c r="B7" s="187"/>
      <c r="C7" s="10">
        <f>COUNTA(C2:C6)</f>
        <v>5</v>
      </c>
      <c r="D7" s="10"/>
      <c r="E7" s="33"/>
      <c r="F7" s="20"/>
      <c r="G7" s="20"/>
      <c r="H7" s="20"/>
      <c r="I7" s="20"/>
      <c r="J7" s="20"/>
      <c r="K7" s="69"/>
      <c r="L7" s="20"/>
      <c r="M7" s="20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25" t="s">
        <v>63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25" t="s">
        <v>63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25" t="s">
        <v>63</v>
      </c>
    </row>
    <row r="11" spans="1:13" ht="21.75" customHeight="1" x14ac:dyDescent="0.7">
      <c r="A11" s="181" t="s">
        <v>12</v>
      </c>
      <c r="B11" s="182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69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25" t="s">
        <v>63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25" t="s">
        <v>63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25" t="s">
        <v>63</v>
      </c>
    </row>
    <row r="15" spans="1:13" s="7" customFormat="1" x14ac:dyDescent="0.25">
      <c r="A15" s="181" t="s">
        <v>12</v>
      </c>
      <c r="B15" s="182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70"/>
      <c r="L15" s="21"/>
      <c r="M15" s="21"/>
    </row>
    <row r="16" spans="1:13" s="26" customFormat="1" ht="21.75" customHeight="1" x14ac:dyDescent="0.7">
      <c r="A16" s="155">
        <v>4</v>
      </c>
      <c r="B16" s="157" t="s">
        <v>45</v>
      </c>
      <c r="C16" s="16" t="s">
        <v>3</v>
      </c>
      <c r="D16" s="16">
        <v>5451801.9000000004</v>
      </c>
      <c r="E16" s="43"/>
      <c r="F16" s="62"/>
      <c r="G16" s="25">
        <v>85</v>
      </c>
      <c r="H16" s="25"/>
      <c r="I16" s="25">
        <v>85</v>
      </c>
      <c r="J16" s="25"/>
      <c r="K16" s="68" t="s">
        <v>90</v>
      </c>
      <c r="L16" s="25"/>
      <c r="M16" s="25" t="s">
        <v>63</v>
      </c>
    </row>
    <row r="17" spans="1:13" s="26" customFormat="1" ht="21.75" customHeight="1" x14ac:dyDescent="0.7">
      <c r="A17" s="156"/>
      <c r="B17" s="160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25" t="s">
        <v>63</v>
      </c>
    </row>
    <row r="18" spans="1:13" s="26" customFormat="1" ht="21.75" customHeight="1" x14ac:dyDescent="0.7">
      <c r="A18" s="156"/>
      <c r="B18" s="160"/>
      <c r="C18" s="16" t="s">
        <v>20</v>
      </c>
      <c r="D18" s="16">
        <v>6451805.9000000004</v>
      </c>
      <c r="E18" s="29"/>
      <c r="F18" s="62"/>
      <c r="G18" s="25">
        <v>303</v>
      </c>
      <c r="H18" s="25">
        <v>37</v>
      </c>
      <c r="I18" s="25">
        <v>8</v>
      </c>
      <c r="J18" s="25">
        <v>258</v>
      </c>
      <c r="K18" s="68" t="s">
        <v>90</v>
      </c>
      <c r="L18" s="25"/>
      <c r="M18" s="25" t="s">
        <v>63</v>
      </c>
    </row>
    <row r="19" spans="1:13" ht="21.75" customHeight="1" x14ac:dyDescent="0.7">
      <c r="A19" s="181" t="s">
        <v>12</v>
      </c>
      <c r="B19" s="182"/>
      <c r="C19" s="11">
        <f>COUNTA(C16:C18)</f>
        <v>3</v>
      </c>
      <c r="D19" s="11"/>
      <c r="E19" s="34"/>
      <c r="F19" s="20"/>
      <c r="G19" s="20"/>
      <c r="H19" s="20"/>
      <c r="I19" s="20"/>
      <c r="J19" s="20"/>
      <c r="K19" s="69"/>
      <c r="L19" s="20"/>
      <c r="M19" s="20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25" t="s">
        <v>63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25" t="s">
        <v>63</v>
      </c>
    </row>
    <row r="22" spans="1:13" ht="21.75" customHeight="1" x14ac:dyDescent="0.7">
      <c r="A22" s="181" t="s">
        <v>12</v>
      </c>
      <c r="B22" s="182"/>
      <c r="C22" s="11">
        <f>COUNTA(C20:C21)</f>
        <v>2</v>
      </c>
      <c r="D22" s="11"/>
      <c r="E22" s="34"/>
      <c r="F22" s="20"/>
      <c r="G22" s="20"/>
      <c r="H22" s="20"/>
      <c r="I22" s="20"/>
      <c r="J22" s="20"/>
      <c r="K22" s="69"/>
      <c r="L22" s="20"/>
      <c r="M22" s="20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25" t="s">
        <v>63</v>
      </c>
    </row>
    <row r="24" spans="1:13" s="26" customFormat="1" ht="21" customHeight="1" x14ac:dyDescent="0.7">
      <c r="A24" s="156"/>
      <c r="B24" s="160"/>
      <c r="C24" s="76" t="s">
        <v>23</v>
      </c>
      <c r="D24" s="76">
        <v>6450605.9000000004</v>
      </c>
      <c r="E24" s="77"/>
      <c r="F24" s="78"/>
      <c r="G24" s="78">
        <v>1</v>
      </c>
      <c r="H24" s="78"/>
      <c r="I24" s="78">
        <v>1</v>
      </c>
      <c r="J24" s="78"/>
      <c r="K24" s="79" t="s">
        <v>84</v>
      </c>
      <c r="L24" s="78"/>
      <c r="M24" s="78" t="s">
        <v>63</v>
      </c>
    </row>
    <row r="25" spans="1:13" s="26" customFormat="1" ht="21" customHeight="1" x14ac:dyDescent="0.7">
      <c r="A25" s="156"/>
      <c r="B25" s="160"/>
      <c r="C25" s="57"/>
      <c r="D25" s="57"/>
      <c r="E25" s="58"/>
      <c r="F25" s="59"/>
      <c r="G25" s="59"/>
      <c r="H25" s="59"/>
      <c r="I25" s="59"/>
      <c r="J25" s="59"/>
      <c r="K25" s="71"/>
      <c r="L25" s="59"/>
      <c r="M25" s="59"/>
    </row>
    <row r="26" spans="1:13" s="26" customFormat="1" ht="21" customHeight="1" x14ac:dyDescent="0.7">
      <c r="A26" s="159"/>
      <c r="B26" s="161"/>
      <c r="C26" s="57"/>
      <c r="D26" s="57"/>
      <c r="E26" s="58"/>
      <c r="F26" s="59"/>
      <c r="G26" s="59"/>
      <c r="H26" s="59"/>
      <c r="I26" s="59"/>
      <c r="J26" s="59"/>
      <c r="K26" s="71"/>
      <c r="L26" s="59"/>
      <c r="M26" s="59"/>
    </row>
    <row r="27" spans="1:13" ht="21" customHeight="1" x14ac:dyDescent="0.7">
      <c r="A27" s="185" t="s">
        <v>12</v>
      </c>
      <c r="B27" s="186"/>
      <c r="C27" s="11">
        <f>COUNTA(C23:C26)</f>
        <v>2</v>
      </c>
      <c r="D27" s="11"/>
      <c r="E27" s="34"/>
      <c r="F27" s="20"/>
      <c r="G27" s="20"/>
      <c r="H27" s="20"/>
      <c r="I27" s="20"/>
      <c r="J27" s="20"/>
      <c r="K27" s="69"/>
      <c r="L27" s="20"/>
      <c r="M27" s="20"/>
    </row>
    <row r="28" spans="1:13" s="26" customFormat="1" x14ac:dyDescent="0.7">
      <c r="A28" s="155">
        <v>7</v>
      </c>
      <c r="B28" s="168" t="s">
        <v>74</v>
      </c>
      <c r="C28" s="16" t="s">
        <v>24</v>
      </c>
      <c r="D28" s="16">
        <v>5451305.9000000004</v>
      </c>
      <c r="E28" s="43"/>
      <c r="F28" s="46"/>
      <c r="G28" s="25">
        <v>1036</v>
      </c>
      <c r="H28" s="25"/>
      <c r="I28" s="25">
        <v>1036</v>
      </c>
      <c r="J28" s="25"/>
      <c r="K28" s="68" t="s">
        <v>84</v>
      </c>
      <c r="L28" s="25"/>
      <c r="M28" s="25" t="s">
        <v>63</v>
      </c>
    </row>
    <row r="29" spans="1:13" s="26" customFormat="1" x14ac:dyDescent="0.7">
      <c r="A29" s="156"/>
      <c r="B29" s="169"/>
      <c r="C29" s="73" t="s">
        <v>25</v>
      </c>
      <c r="D29" s="73">
        <v>6451302.9000000004</v>
      </c>
      <c r="E29" s="43"/>
      <c r="F29" s="64"/>
      <c r="G29" s="64">
        <v>1104</v>
      </c>
      <c r="H29" s="64">
        <v>559</v>
      </c>
      <c r="I29" s="64">
        <v>133</v>
      </c>
      <c r="J29" s="64">
        <v>412</v>
      </c>
      <c r="K29" s="74" t="s">
        <v>85</v>
      </c>
      <c r="L29" s="64"/>
      <c r="M29" s="75" t="s">
        <v>91</v>
      </c>
    </row>
    <row r="30" spans="1:13" s="26" customFormat="1" x14ac:dyDescent="0.7">
      <c r="A30" s="156"/>
      <c r="B30" s="169"/>
      <c r="C30" s="16" t="s">
        <v>28</v>
      </c>
      <c r="D30" s="16">
        <v>6451304.9000000004</v>
      </c>
      <c r="E30" s="29"/>
      <c r="G30" s="25">
        <v>77</v>
      </c>
      <c r="H30" s="25">
        <v>77</v>
      </c>
      <c r="I30" s="25"/>
      <c r="J30" s="25"/>
      <c r="K30" s="68" t="s">
        <v>84</v>
      </c>
      <c r="L30" s="25"/>
      <c r="M30" s="25" t="s">
        <v>63</v>
      </c>
    </row>
    <row r="31" spans="1:13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/>
      <c r="G31" s="25">
        <v>588</v>
      </c>
      <c r="H31" s="25">
        <v>161</v>
      </c>
      <c r="I31" s="25">
        <v>416</v>
      </c>
      <c r="J31" s="25"/>
      <c r="K31" s="68" t="s">
        <v>84</v>
      </c>
      <c r="L31" s="25"/>
      <c r="M31" s="25" t="s">
        <v>63</v>
      </c>
    </row>
    <row r="32" spans="1:13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/>
      <c r="G32" s="25">
        <v>259</v>
      </c>
      <c r="H32" s="25">
        <v>71</v>
      </c>
      <c r="I32" s="25">
        <v>188</v>
      </c>
      <c r="J32" s="25"/>
      <c r="K32" s="68" t="s">
        <v>84</v>
      </c>
      <c r="L32" s="25"/>
      <c r="M32" s="25" t="s">
        <v>63</v>
      </c>
    </row>
    <row r="33" spans="1:13" x14ac:dyDescent="0.7">
      <c r="A33" s="181" t="s">
        <v>12</v>
      </c>
      <c r="B33" s="182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69"/>
      <c r="L33" s="20"/>
      <c r="M33" s="20"/>
    </row>
    <row r="34" spans="1:13" s="26" customFormat="1" x14ac:dyDescent="0.7">
      <c r="A34" s="155">
        <v>8</v>
      </c>
      <c r="B34" s="157" t="s">
        <v>42</v>
      </c>
      <c r="C34" s="16" t="s">
        <v>26</v>
      </c>
      <c r="D34" s="16">
        <v>5451103.9000000004</v>
      </c>
      <c r="E34" s="43"/>
      <c r="F34" s="62"/>
      <c r="G34" s="25">
        <v>203</v>
      </c>
      <c r="H34" s="25">
        <v>10</v>
      </c>
      <c r="I34" s="25">
        <v>193</v>
      </c>
      <c r="J34" s="25"/>
      <c r="K34" s="68" t="s">
        <v>83</v>
      </c>
      <c r="L34" s="25"/>
      <c r="M34" s="25" t="s">
        <v>63</v>
      </c>
    </row>
    <row r="35" spans="1:13" s="26" customFormat="1" x14ac:dyDescent="0.7">
      <c r="A35" s="156"/>
      <c r="B35" s="160"/>
      <c r="C35" s="16" t="s">
        <v>27</v>
      </c>
      <c r="D35" s="16">
        <v>5451107.9000000004</v>
      </c>
      <c r="E35" s="29"/>
      <c r="F35" s="62"/>
      <c r="G35" s="25">
        <v>34</v>
      </c>
      <c r="H35" s="25">
        <v>34</v>
      </c>
      <c r="I35" s="25"/>
      <c r="J35" s="25"/>
      <c r="K35" s="68" t="s">
        <v>83</v>
      </c>
      <c r="L35" s="25"/>
      <c r="M35" s="25" t="s">
        <v>63</v>
      </c>
    </row>
    <row r="36" spans="1:13" s="26" customFormat="1" x14ac:dyDescent="0.7">
      <c r="A36" s="159"/>
      <c r="B36" s="161"/>
      <c r="C36" s="30" t="s">
        <v>32</v>
      </c>
      <c r="D36" s="16">
        <v>5451104.9000000004</v>
      </c>
      <c r="E36" s="37"/>
      <c r="F36" s="62"/>
      <c r="G36" s="25">
        <v>23</v>
      </c>
      <c r="H36" s="25"/>
      <c r="I36" s="25">
        <v>23</v>
      </c>
      <c r="J36" s="25"/>
      <c r="K36" s="68" t="s">
        <v>83</v>
      </c>
      <c r="L36" s="25"/>
      <c r="M36" s="25" t="s">
        <v>63</v>
      </c>
    </row>
    <row r="37" spans="1:13" x14ac:dyDescent="0.7">
      <c r="A37" s="185" t="s">
        <v>12</v>
      </c>
      <c r="B37" s="186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69"/>
      <c r="L37" s="20"/>
      <c r="M37" s="20"/>
    </row>
    <row r="38" spans="1:13" s="26" customFormat="1" x14ac:dyDescent="0.7">
      <c r="A38" s="155">
        <v>9</v>
      </c>
      <c r="B38" s="157" t="s">
        <v>47</v>
      </c>
      <c r="C38" s="16" t="s">
        <v>33</v>
      </c>
      <c r="D38" s="16">
        <v>6451902.9000000004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25" t="s">
        <v>63</v>
      </c>
    </row>
    <row r="39" spans="1:13" s="26" customFormat="1" x14ac:dyDescent="0.7">
      <c r="A39" s="156"/>
      <c r="B39" s="156"/>
      <c r="C39" s="16" t="s">
        <v>34</v>
      </c>
      <c r="D39" s="16">
        <v>6451904.9000000004</v>
      </c>
      <c r="E39" s="29"/>
      <c r="F39" s="62"/>
      <c r="G39" s="25">
        <v>10</v>
      </c>
      <c r="H39" s="25">
        <v>10</v>
      </c>
      <c r="I39" s="25"/>
      <c r="J39" s="25"/>
      <c r="K39" s="68" t="s">
        <v>85</v>
      </c>
      <c r="L39" s="25"/>
      <c r="M39" s="25" t="s">
        <v>63</v>
      </c>
    </row>
    <row r="40" spans="1:13" s="26" customFormat="1" x14ac:dyDescent="0.7">
      <c r="A40" s="159"/>
      <c r="B40" s="159"/>
      <c r="C40" s="16" t="s">
        <v>35</v>
      </c>
      <c r="D40" s="16">
        <v>6451903.9000000004</v>
      </c>
      <c r="E40" s="29"/>
      <c r="F40" s="62"/>
      <c r="G40" s="25">
        <v>3</v>
      </c>
      <c r="H40" s="25">
        <v>3</v>
      </c>
      <c r="I40" s="25"/>
      <c r="J40" s="25"/>
      <c r="K40" s="68" t="s">
        <v>85</v>
      </c>
      <c r="L40" s="25"/>
      <c r="M40" s="25" t="s">
        <v>63</v>
      </c>
    </row>
    <row r="41" spans="1:13" x14ac:dyDescent="0.7">
      <c r="A41" s="181" t="s">
        <v>12</v>
      </c>
      <c r="B41" s="182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69"/>
      <c r="L41" s="20"/>
      <c r="M41" s="20"/>
    </row>
    <row r="42" spans="1:13" s="28" customFormat="1" x14ac:dyDescent="0.25">
      <c r="A42" s="155">
        <v>10</v>
      </c>
      <c r="B42" s="157" t="s">
        <v>44</v>
      </c>
      <c r="C42" s="17" t="s">
        <v>67</v>
      </c>
      <c r="D42" s="17">
        <v>5451015.9000000004</v>
      </c>
      <c r="E42" s="35"/>
      <c r="G42" s="27">
        <v>18</v>
      </c>
      <c r="H42" s="27">
        <v>14</v>
      </c>
      <c r="I42" s="27">
        <v>4</v>
      </c>
      <c r="J42" s="45"/>
      <c r="K42" s="68" t="s">
        <v>84</v>
      </c>
      <c r="L42" s="45"/>
      <c r="M42" s="25" t="s">
        <v>63</v>
      </c>
    </row>
    <row r="43" spans="1:13" s="28" customFormat="1" x14ac:dyDescent="0.25">
      <c r="A43" s="156"/>
      <c r="B43" s="160"/>
      <c r="C43" s="8" t="s">
        <v>77</v>
      </c>
      <c r="D43" s="8">
        <v>5451001.9000000004</v>
      </c>
      <c r="E43" s="42"/>
      <c r="F43" s="45"/>
      <c r="G43" s="45">
        <v>151</v>
      </c>
      <c r="H43" s="45"/>
      <c r="I43" s="45"/>
      <c r="J43" s="45">
        <v>151</v>
      </c>
      <c r="K43" s="74" t="s">
        <v>85</v>
      </c>
      <c r="L43" s="45"/>
      <c r="M43" s="64" t="s">
        <v>62</v>
      </c>
    </row>
    <row r="44" spans="1:13" s="28" customFormat="1" ht="21.75" customHeight="1" x14ac:dyDescent="0.25">
      <c r="A44" s="159"/>
      <c r="B44" s="161"/>
      <c r="C44" s="61"/>
      <c r="D44" s="61"/>
      <c r="E44" s="42"/>
      <c r="F44" s="45"/>
      <c r="G44" s="45"/>
      <c r="H44" s="45"/>
      <c r="I44" s="45"/>
      <c r="J44" s="45"/>
      <c r="K44" s="72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2</v>
      </c>
      <c r="D45" s="12"/>
      <c r="E45" s="36"/>
      <c r="F45" s="21"/>
      <c r="G45" s="21"/>
      <c r="H45" s="21"/>
      <c r="I45" s="21"/>
      <c r="J45" s="21"/>
      <c r="K45" s="70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117" x14ac:dyDescent="0.25">
      <c r="A47" s="171" t="s">
        <v>12</v>
      </c>
      <c r="B47" s="4" t="s">
        <v>0</v>
      </c>
      <c r="C47" s="4" t="s">
        <v>6</v>
      </c>
      <c r="D47" s="9" t="s">
        <v>76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C41+C37+C33+C27+C22+C19+C15+C11+C7+C45</f>
        <v>31</v>
      </c>
      <c r="D48" s="49">
        <v>117</v>
      </c>
      <c r="E48" s="48">
        <f>SUM(E2:E44)</f>
        <v>0</v>
      </c>
      <c r="F48" s="31">
        <f>SUM(F2:F45)</f>
        <v>0</v>
      </c>
      <c r="G48" s="31">
        <f>SUM(G2:G45)</f>
        <v>4945</v>
      </c>
      <c r="H48" s="31">
        <f>SUM(H2:H45)</f>
        <v>1418</v>
      </c>
      <c r="I48" s="31">
        <f>SUM(I2:I45)</f>
        <v>2317</v>
      </c>
      <c r="J48" s="31">
        <f>SUM(J2:J45)</f>
        <v>1199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3" x14ac:dyDescent="0.7">
      <c r="D49" s="44"/>
      <c r="G49" s="52" t="s">
        <v>12</v>
      </c>
      <c r="H49" s="40">
        <f>H48*H47</f>
        <v>7090000</v>
      </c>
      <c r="I49" s="40">
        <f>I48*I47</f>
        <v>16219000</v>
      </c>
      <c r="J49" s="40">
        <f>J48*J47</f>
        <v>10791000</v>
      </c>
    </row>
    <row r="50" spans="4:13" x14ac:dyDescent="0.7">
      <c r="D50" s="1" t="s">
        <v>55</v>
      </c>
      <c r="E50" s="50">
        <f>E48+F48+G48</f>
        <v>4945</v>
      </c>
      <c r="F50" s="53" t="s">
        <v>56</v>
      </c>
      <c r="G50" s="52" t="s">
        <v>55</v>
      </c>
      <c r="H50" s="51">
        <f>SUM(H49:J49)</f>
        <v>34100000</v>
      </c>
      <c r="I50" s="53" t="s">
        <v>57</v>
      </c>
    </row>
    <row r="51" spans="4:13" x14ac:dyDescent="0.7">
      <c r="K51" s="23" t="s">
        <v>88</v>
      </c>
      <c r="M51" s="23" t="s">
        <v>87</v>
      </c>
    </row>
    <row r="52" spans="4:13" x14ac:dyDescent="0.7">
      <c r="K52" s="23" t="s">
        <v>81</v>
      </c>
      <c r="M52" s="23" t="s">
        <v>93</v>
      </c>
    </row>
  </sheetData>
  <mergeCells count="31"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  <mergeCell ref="A37:B37"/>
    <mergeCell ref="A20:A21"/>
    <mergeCell ref="B20:B21"/>
    <mergeCell ref="A22:B22"/>
    <mergeCell ref="A23:A26"/>
    <mergeCell ref="B23:B26"/>
    <mergeCell ref="A27:B27"/>
    <mergeCell ref="A28:A32"/>
    <mergeCell ref="B28:B32"/>
    <mergeCell ref="A33:B33"/>
    <mergeCell ref="A34:A36"/>
    <mergeCell ref="B34:B36"/>
    <mergeCell ref="A47:A48"/>
    <mergeCell ref="A38:A40"/>
    <mergeCell ref="B38:B40"/>
    <mergeCell ref="A41:B41"/>
    <mergeCell ref="A42:A44"/>
    <mergeCell ref="B42:B44"/>
    <mergeCell ref="A45:B45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4EA7-33D7-4F41-8CC0-3894DACACD3E}">
  <dimension ref="A1:M52"/>
  <sheetViews>
    <sheetView topLeftCell="A19" workbookViewId="0">
      <selection activeCell="C24" sqref="C24"/>
    </sheetView>
  </sheetViews>
  <sheetFormatPr defaultRowHeight="24.6" x14ac:dyDescent="0.7"/>
  <cols>
    <col min="1" max="1" width="4.8984375" style="1" bestFit="1" customWidth="1"/>
    <col min="2" max="2" width="10.09765625" style="1" bestFit="1" customWidth="1"/>
    <col min="3" max="3" width="8.59765625" style="1" bestFit="1" customWidth="1"/>
    <col min="4" max="4" width="9.8984375" style="1" bestFit="1" customWidth="1"/>
    <col min="5" max="5" width="9.09765625" style="39" bestFit="1" customWidth="1"/>
    <col min="6" max="6" width="9.69921875" style="23" bestFit="1" customWidth="1"/>
    <col min="7" max="7" width="9.09765625" style="23" bestFit="1" customWidth="1"/>
    <col min="8" max="10" width="11.59765625" style="23" bestFit="1" customWidth="1"/>
    <col min="11" max="12" width="5" style="23" bestFit="1" customWidth="1"/>
    <col min="13" max="13" width="14.8984375" style="23" bestFit="1" customWidth="1"/>
  </cols>
  <sheetData>
    <row r="1" spans="1:13" ht="117" x14ac:dyDescent="0.25">
      <c r="A1" s="4" t="s">
        <v>5</v>
      </c>
      <c r="B1" s="4" t="s">
        <v>0</v>
      </c>
      <c r="C1" s="4" t="s">
        <v>6</v>
      </c>
      <c r="D1" s="4" t="s">
        <v>39</v>
      </c>
      <c r="E1" s="55" t="s">
        <v>50</v>
      </c>
      <c r="F1" s="55" t="s">
        <v>52</v>
      </c>
      <c r="G1" s="55" t="s">
        <v>49</v>
      </c>
      <c r="H1" s="56">
        <v>5000</v>
      </c>
      <c r="I1" s="56">
        <v>7000</v>
      </c>
      <c r="J1" s="56">
        <v>9000</v>
      </c>
      <c r="K1" s="55" t="s">
        <v>86</v>
      </c>
      <c r="L1" s="55" t="s">
        <v>65</v>
      </c>
      <c r="M1" s="4" t="s">
        <v>61</v>
      </c>
    </row>
    <row r="2" spans="1:13" s="26" customFormat="1" ht="21.75" customHeight="1" x14ac:dyDescent="0.7">
      <c r="A2" s="155">
        <v>1</v>
      </c>
      <c r="B2" s="157" t="s">
        <v>41</v>
      </c>
      <c r="C2" s="24" t="s">
        <v>7</v>
      </c>
      <c r="D2" s="24">
        <v>5451704.9000000004</v>
      </c>
      <c r="E2" s="32"/>
      <c r="F2" s="62"/>
      <c r="G2" s="25">
        <v>30</v>
      </c>
      <c r="H2" s="25">
        <v>30</v>
      </c>
      <c r="I2" s="25"/>
      <c r="J2" s="25"/>
      <c r="K2" s="68" t="s">
        <v>83</v>
      </c>
      <c r="L2" s="25"/>
      <c r="M2" s="25" t="s">
        <v>63</v>
      </c>
    </row>
    <row r="3" spans="1:13" s="26" customFormat="1" ht="21.75" customHeight="1" x14ac:dyDescent="0.7">
      <c r="A3" s="156"/>
      <c r="B3" s="156"/>
      <c r="C3" s="24" t="s">
        <v>8</v>
      </c>
      <c r="D3" s="24">
        <v>6451706.9000000004</v>
      </c>
      <c r="E3" s="32"/>
      <c r="F3" s="62"/>
      <c r="G3" s="25">
        <v>111</v>
      </c>
      <c r="H3" s="25"/>
      <c r="I3" s="25">
        <v>2</v>
      </c>
      <c r="J3" s="25">
        <v>109</v>
      </c>
      <c r="K3" s="68" t="s">
        <v>83</v>
      </c>
      <c r="L3" s="25"/>
      <c r="M3" s="25" t="s">
        <v>63</v>
      </c>
    </row>
    <row r="4" spans="1:13" s="26" customFormat="1" ht="21.75" customHeight="1" x14ac:dyDescent="0.7">
      <c r="A4" s="156"/>
      <c r="B4" s="156"/>
      <c r="C4" s="24" t="s">
        <v>9</v>
      </c>
      <c r="D4" s="24">
        <v>5451701.9000000004</v>
      </c>
      <c r="E4" s="32"/>
      <c r="F4" s="62"/>
      <c r="G4" s="25">
        <v>246</v>
      </c>
      <c r="H4" s="25">
        <v>119</v>
      </c>
      <c r="I4" s="25">
        <v>127</v>
      </c>
      <c r="J4" s="25"/>
      <c r="K4" s="68" t="s">
        <v>83</v>
      </c>
      <c r="L4" s="25"/>
      <c r="M4" s="25" t="s">
        <v>63</v>
      </c>
    </row>
    <row r="5" spans="1:13" s="26" customFormat="1" ht="21.75" customHeight="1" x14ac:dyDescent="0.7">
      <c r="A5" s="156"/>
      <c r="B5" s="156"/>
      <c r="C5" s="24" t="s">
        <v>10</v>
      </c>
      <c r="D5" s="24">
        <v>5451702.9000000004</v>
      </c>
      <c r="E5" s="32"/>
      <c r="F5" s="62"/>
      <c r="G5" s="25">
        <v>249</v>
      </c>
      <c r="H5" s="25">
        <v>10</v>
      </c>
      <c r="I5" s="25"/>
      <c r="J5" s="25">
        <v>239</v>
      </c>
      <c r="K5" s="68" t="s">
        <v>83</v>
      </c>
      <c r="L5" s="25"/>
      <c r="M5" s="25" t="s">
        <v>63</v>
      </c>
    </row>
    <row r="6" spans="1:13" s="26" customFormat="1" ht="21.75" customHeight="1" x14ac:dyDescent="0.7">
      <c r="A6" s="156"/>
      <c r="B6" s="156"/>
      <c r="C6" s="24" t="s">
        <v>11</v>
      </c>
      <c r="D6" s="24">
        <v>6451708.9000000004</v>
      </c>
      <c r="E6" s="32"/>
      <c r="F6" s="62"/>
      <c r="G6" s="25">
        <v>1</v>
      </c>
      <c r="H6" s="25"/>
      <c r="I6" s="25">
        <v>1</v>
      </c>
      <c r="J6" s="25"/>
      <c r="K6" s="68" t="s">
        <v>83</v>
      </c>
      <c r="L6" s="25"/>
      <c r="M6" s="25" t="s">
        <v>63</v>
      </c>
    </row>
    <row r="7" spans="1:13" ht="21.75" customHeight="1" x14ac:dyDescent="0.7">
      <c r="A7" s="181" t="s">
        <v>12</v>
      </c>
      <c r="B7" s="187"/>
      <c r="C7" s="10">
        <f>COUNTA(C2:C6)</f>
        <v>5</v>
      </c>
      <c r="D7" s="10"/>
      <c r="E7" s="33"/>
      <c r="F7" s="20"/>
      <c r="G7" s="20"/>
      <c r="H7" s="20"/>
      <c r="I7" s="20"/>
      <c r="J7" s="20"/>
      <c r="K7" s="69"/>
      <c r="L7" s="20"/>
      <c r="M7" s="20"/>
    </row>
    <row r="8" spans="1:13" s="26" customFormat="1" ht="21.75" customHeight="1" x14ac:dyDescent="0.7">
      <c r="A8" s="155">
        <v>2</v>
      </c>
      <c r="B8" s="157" t="s">
        <v>43</v>
      </c>
      <c r="C8" s="16" t="s">
        <v>1</v>
      </c>
      <c r="D8" s="16">
        <v>6450506.9000000004</v>
      </c>
      <c r="E8" s="29"/>
      <c r="F8" s="62"/>
      <c r="G8" s="25">
        <v>8</v>
      </c>
      <c r="H8" s="25">
        <v>8</v>
      </c>
      <c r="I8" s="25"/>
      <c r="J8" s="25"/>
      <c r="K8" s="68" t="s">
        <v>83</v>
      </c>
      <c r="L8" s="25"/>
      <c r="M8" s="25" t="s">
        <v>63</v>
      </c>
    </row>
    <row r="9" spans="1:13" s="26" customFormat="1" ht="21.75" customHeight="1" x14ac:dyDescent="0.7">
      <c r="A9" s="156"/>
      <c r="B9" s="160"/>
      <c r="C9" s="16" t="s">
        <v>13</v>
      </c>
      <c r="D9" s="16">
        <v>5450501.9000000004</v>
      </c>
      <c r="E9" s="29"/>
      <c r="F9" s="62"/>
      <c r="G9" s="25">
        <v>13</v>
      </c>
      <c r="H9" s="25">
        <v>13</v>
      </c>
      <c r="I9" s="25"/>
      <c r="J9" s="25"/>
      <c r="K9" s="68" t="s">
        <v>83</v>
      </c>
      <c r="L9" s="25"/>
      <c r="M9" s="25" t="s">
        <v>63</v>
      </c>
    </row>
    <row r="10" spans="1:13" s="26" customFormat="1" ht="21.75" customHeight="1" x14ac:dyDescent="0.7">
      <c r="A10" s="159"/>
      <c r="B10" s="161"/>
      <c r="C10" s="16" t="s">
        <v>14</v>
      </c>
      <c r="D10" s="16">
        <v>6450510.9000000004</v>
      </c>
      <c r="E10" s="29"/>
      <c r="F10" s="62"/>
      <c r="G10" s="25">
        <v>3</v>
      </c>
      <c r="H10" s="25">
        <v>3</v>
      </c>
      <c r="I10" s="25"/>
      <c r="J10" s="25"/>
      <c r="K10" s="68" t="s">
        <v>83</v>
      </c>
      <c r="L10" s="25"/>
      <c r="M10" s="25" t="s">
        <v>63</v>
      </c>
    </row>
    <row r="11" spans="1:13" ht="21.75" customHeight="1" x14ac:dyDescent="0.7">
      <c r="A11" s="181" t="s">
        <v>12</v>
      </c>
      <c r="B11" s="182"/>
      <c r="C11" s="11">
        <f>COUNTA(C8:C10)</f>
        <v>3</v>
      </c>
      <c r="D11" s="11"/>
      <c r="E11" s="34"/>
      <c r="F11" s="20"/>
      <c r="G11" s="20"/>
      <c r="H11" s="20"/>
      <c r="I11" s="20"/>
      <c r="J11" s="20"/>
      <c r="K11" s="69"/>
      <c r="L11" s="20"/>
      <c r="M11" s="20"/>
    </row>
    <row r="12" spans="1:13" s="28" customFormat="1" x14ac:dyDescent="0.25">
      <c r="A12" s="155">
        <v>3</v>
      </c>
      <c r="B12" s="157" t="s">
        <v>48</v>
      </c>
      <c r="C12" s="17" t="s">
        <v>15</v>
      </c>
      <c r="D12" s="17">
        <v>6452002.9000000004</v>
      </c>
      <c r="E12" s="42"/>
      <c r="F12" s="63"/>
      <c r="G12" s="27">
        <v>8</v>
      </c>
      <c r="H12" s="27">
        <v>8</v>
      </c>
      <c r="I12" s="27"/>
      <c r="J12" s="27"/>
      <c r="K12" s="68" t="s">
        <v>85</v>
      </c>
      <c r="L12" s="27"/>
      <c r="M12" s="25" t="s">
        <v>63</v>
      </c>
    </row>
    <row r="13" spans="1:13" s="28" customFormat="1" x14ac:dyDescent="0.25">
      <c r="A13" s="156"/>
      <c r="B13" s="156"/>
      <c r="C13" s="17" t="s">
        <v>16</v>
      </c>
      <c r="D13" s="17">
        <v>6452003.9000000004</v>
      </c>
      <c r="E13" s="35"/>
      <c r="F13" s="63"/>
      <c r="G13" s="27">
        <v>178</v>
      </c>
      <c r="H13" s="27">
        <v>178</v>
      </c>
      <c r="I13" s="27"/>
      <c r="J13" s="27"/>
      <c r="K13" s="68" t="s">
        <v>85</v>
      </c>
      <c r="L13" s="27"/>
      <c r="M13" s="25" t="s">
        <v>63</v>
      </c>
    </row>
    <row r="14" spans="1:13" s="28" customFormat="1" x14ac:dyDescent="0.25">
      <c r="A14" s="159"/>
      <c r="B14" s="159"/>
      <c r="C14" s="17" t="s">
        <v>30</v>
      </c>
      <c r="D14" s="17">
        <v>6452004.9000000004</v>
      </c>
      <c r="E14" s="42"/>
      <c r="F14" s="27"/>
      <c r="G14" s="27">
        <v>92</v>
      </c>
      <c r="H14" s="27">
        <v>70</v>
      </c>
      <c r="I14" s="27">
        <v>11</v>
      </c>
      <c r="J14" s="27">
        <v>11</v>
      </c>
      <c r="K14" s="68" t="s">
        <v>85</v>
      </c>
      <c r="L14" s="27"/>
      <c r="M14" s="25" t="s">
        <v>63</v>
      </c>
    </row>
    <row r="15" spans="1:13" s="7" customFormat="1" x14ac:dyDescent="0.25">
      <c r="A15" s="181" t="s">
        <v>12</v>
      </c>
      <c r="B15" s="182"/>
      <c r="C15" s="12">
        <f>COUNTA(C12:C14)</f>
        <v>3</v>
      </c>
      <c r="D15" s="12"/>
      <c r="E15" s="36"/>
      <c r="F15" s="21"/>
      <c r="G15" s="21"/>
      <c r="H15" s="21"/>
      <c r="I15" s="21"/>
      <c r="J15" s="21"/>
      <c r="K15" s="70"/>
      <c r="L15" s="21"/>
      <c r="M15" s="21"/>
    </row>
    <row r="16" spans="1:13" s="26" customFormat="1" ht="21.75" customHeight="1" x14ac:dyDescent="0.7">
      <c r="A16" s="155">
        <v>4</v>
      </c>
      <c r="B16" s="157" t="s">
        <v>45</v>
      </c>
      <c r="C16" s="16" t="s">
        <v>3</v>
      </c>
      <c r="D16" s="16">
        <v>5451801.9000000004</v>
      </c>
      <c r="E16" s="43"/>
      <c r="F16" s="62"/>
      <c r="G16" s="25">
        <v>85</v>
      </c>
      <c r="H16" s="25"/>
      <c r="I16" s="25">
        <v>85</v>
      </c>
      <c r="J16" s="25"/>
      <c r="K16" s="68" t="s">
        <v>90</v>
      </c>
      <c r="L16" s="25"/>
      <c r="M16" s="25" t="s">
        <v>63</v>
      </c>
    </row>
    <row r="17" spans="1:13" s="26" customFormat="1" ht="21.75" customHeight="1" x14ac:dyDescent="0.7">
      <c r="A17" s="156"/>
      <c r="B17" s="160"/>
      <c r="C17" s="16" t="s">
        <v>19</v>
      </c>
      <c r="D17" s="16">
        <v>6451804.9000000004</v>
      </c>
      <c r="E17" s="29"/>
      <c r="F17" s="62"/>
      <c r="G17" s="25">
        <v>43</v>
      </c>
      <c r="H17" s="25"/>
      <c r="I17" s="25">
        <v>43</v>
      </c>
      <c r="J17" s="25"/>
      <c r="K17" s="68" t="s">
        <v>90</v>
      </c>
      <c r="L17" s="25"/>
      <c r="M17" s="25" t="s">
        <v>63</v>
      </c>
    </row>
    <row r="18" spans="1:13" s="26" customFormat="1" ht="21.75" customHeight="1" x14ac:dyDescent="0.7">
      <c r="A18" s="156"/>
      <c r="B18" s="160"/>
      <c r="C18" s="16" t="s">
        <v>20</v>
      </c>
      <c r="D18" s="16">
        <v>6451805.9000000004</v>
      </c>
      <c r="E18" s="29"/>
      <c r="F18" s="62"/>
      <c r="G18" s="25">
        <v>303</v>
      </c>
      <c r="H18" s="25">
        <v>37</v>
      </c>
      <c r="I18" s="25">
        <v>8</v>
      </c>
      <c r="J18" s="25">
        <v>258</v>
      </c>
      <c r="K18" s="68" t="s">
        <v>90</v>
      </c>
      <c r="L18" s="25"/>
      <c r="M18" s="25" t="s">
        <v>63</v>
      </c>
    </row>
    <row r="19" spans="1:13" ht="21.75" customHeight="1" x14ac:dyDescent="0.7">
      <c r="A19" s="181" t="s">
        <v>12</v>
      </c>
      <c r="B19" s="182"/>
      <c r="C19" s="11">
        <f>COUNTA(C16:C18)</f>
        <v>3</v>
      </c>
      <c r="D19" s="11"/>
      <c r="E19" s="34"/>
      <c r="F19" s="20"/>
      <c r="G19" s="20"/>
      <c r="H19" s="20"/>
      <c r="I19" s="20"/>
      <c r="J19" s="20"/>
      <c r="K19" s="69"/>
      <c r="L19" s="20"/>
      <c r="M19" s="20"/>
    </row>
    <row r="20" spans="1:13" s="26" customFormat="1" ht="21.75" customHeight="1" x14ac:dyDescent="0.7">
      <c r="A20" s="155">
        <v>5</v>
      </c>
      <c r="B20" s="157" t="s">
        <v>40</v>
      </c>
      <c r="C20" s="16" t="s">
        <v>21</v>
      </c>
      <c r="D20" s="16">
        <v>6450807.9000000004</v>
      </c>
      <c r="E20" s="29"/>
      <c r="F20" s="62"/>
      <c r="G20" s="25">
        <v>39</v>
      </c>
      <c r="H20" s="25"/>
      <c r="I20" s="25">
        <v>29</v>
      </c>
      <c r="J20" s="25">
        <v>10</v>
      </c>
      <c r="K20" s="68" t="s">
        <v>84</v>
      </c>
      <c r="L20" s="25"/>
      <c r="M20" s="25" t="s">
        <v>63</v>
      </c>
    </row>
    <row r="21" spans="1:13" s="26" customFormat="1" ht="21.75" customHeight="1" x14ac:dyDescent="0.7">
      <c r="A21" s="159"/>
      <c r="B21" s="161"/>
      <c r="C21" s="16" t="s">
        <v>22</v>
      </c>
      <c r="D21" s="16">
        <v>6450808.9000000004</v>
      </c>
      <c r="E21" s="29"/>
      <c r="G21" s="25">
        <v>20</v>
      </c>
      <c r="H21" s="25"/>
      <c r="I21" s="25">
        <v>11</v>
      </c>
      <c r="J21" s="25">
        <v>9</v>
      </c>
      <c r="K21" s="68" t="s">
        <v>84</v>
      </c>
      <c r="L21" s="25"/>
      <c r="M21" s="25" t="s">
        <v>63</v>
      </c>
    </row>
    <row r="22" spans="1:13" ht="21.75" customHeight="1" x14ac:dyDescent="0.7">
      <c r="A22" s="181" t="s">
        <v>12</v>
      </c>
      <c r="B22" s="182"/>
      <c r="C22" s="11">
        <f>COUNTA(C20:C21)</f>
        <v>2</v>
      </c>
      <c r="D22" s="11"/>
      <c r="E22" s="34"/>
      <c r="F22" s="20"/>
      <c r="G22" s="20"/>
      <c r="H22" s="20"/>
      <c r="I22" s="20"/>
      <c r="J22" s="20"/>
      <c r="K22" s="69"/>
      <c r="L22" s="20"/>
      <c r="M22" s="20"/>
    </row>
    <row r="23" spans="1:13" s="26" customFormat="1" ht="21" customHeight="1" x14ac:dyDescent="0.7">
      <c r="A23" s="155">
        <v>6</v>
      </c>
      <c r="B23" s="157" t="s">
        <v>46</v>
      </c>
      <c r="C23" s="16" t="s">
        <v>4</v>
      </c>
      <c r="D23" s="16">
        <v>6450603.9000000004</v>
      </c>
      <c r="E23" s="29"/>
      <c r="G23" s="25">
        <v>6</v>
      </c>
      <c r="H23" s="25"/>
      <c r="I23" s="25">
        <v>6</v>
      </c>
      <c r="J23" s="25"/>
      <c r="K23" s="68" t="s">
        <v>84</v>
      </c>
      <c r="L23" s="25"/>
      <c r="M23" s="25" t="s">
        <v>63</v>
      </c>
    </row>
    <row r="24" spans="1:13" s="26" customFormat="1" ht="21" customHeight="1" x14ac:dyDescent="0.7">
      <c r="A24" s="156"/>
      <c r="B24" s="160"/>
      <c r="C24" s="57"/>
      <c r="D24" s="57"/>
      <c r="E24" s="58"/>
      <c r="F24" s="59"/>
      <c r="G24" s="59"/>
      <c r="H24" s="59"/>
      <c r="I24" s="59"/>
      <c r="J24" s="59"/>
      <c r="K24" s="71"/>
      <c r="L24" s="59"/>
      <c r="M24" s="59"/>
    </row>
    <row r="25" spans="1:13" s="26" customFormat="1" ht="21" customHeight="1" x14ac:dyDescent="0.7">
      <c r="A25" s="156"/>
      <c r="B25" s="160"/>
      <c r="C25" s="57"/>
      <c r="D25" s="57"/>
      <c r="E25" s="58"/>
      <c r="F25" s="59"/>
      <c r="G25" s="59"/>
      <c r="H25" s="59"/>
      <c r="I25" s="59"/>
      <c r="J25" s="59"/>
      <c r="K25" s="71"/>
      <c r="L25" s="59"/>
      <c r="M25" s="59"/>
    </row>
    <row r="26" spans="1:13" s="26" customFormat="1" ht="21" customHeight="1" x14ac:dyDescent="0.7">
      <c r="A26" s="159"/>
      <c r="B26" s="161"/>
      <c r="C26" s="57"/>
      <c r="D26" s="57"/>
      <c r="E26" s="58"/>
      <c r="F26" s="59"/>
      <c r="G26" s="59"/>
      <c r="H26" s="59"/>
      <c r="I26" s="59"/>
      <c r="J26" s="59"/>
      <c r="K26" s="71"/>
      <c r="L26" s="59"/>
      <c r="M26" s="59"/>
    </row>
    <row r="27" spans="1:13" ht="21" customHeight="1" x14ac:dyDescent="0.7">
      <c r="A27" s="185" t="s">
        <v>12</v>
      </c>
      <c r="B27" s="186"/>
      <c r="C27" s="11">
        <f>COUNTA(C23:C26)</f>
        <v>1</v>
      </c>
      <c r="D27" s="11"/>
      <c r="E27" s="34"/>
      <c r="F27" s="20"/>
      <c r="G27" s="20"/>
      <c r="H27" s="20"/>
      <c r="I27" s="20"/>
      <c r="J27" s="20"/>
      <c r="K27" s="69"/>
      <c r="L27" s="20"/>
      <c r="M27" s="20"/>
    </row>
    <row r="28" spans="1:13" s="26" customFormat="1" x14ac:dyDescent="0.7">
      <c r="A28" s="155">
        <v>7</v>
      </c>
      <c r="B28" s="168" t="s">
        <v>74</v>
      </c>
      <c r="C28" s="16" t="s">
        <v>24</v>
      </c>
      <c r="D28" s="16">
        <v>5451305.9000000004</v>
      </c>
      <c r="E28" s="43"/>
      <c r="F28" s="46"/>
      <c r="G28" s="25">
        <v>1036</v>
      </c>
      <c r="H28" s="25"/>
      <c r="I28" s="25">
        <v>1036</v>
      </c>
      <c r="J28" s="25"/>
      <c r="K28" s="68" t="s">
        <v>84</v>
      </c>
      <c r="L28" s="25"/>
      <c r="M28" s="25" t="s">
        <v>63</v>
      </c>
    </row>
    <row r="29" spans="1:13" s="26" customFormat="1" x14ac:dyDescent="0.7">
      <c r="A29" s="156"/>
      <c r="B29" s="169"/>
      <c r="C29" s="73" t="s">
        <v>25</v>
      </c>
      <c r="D29" s="73">
        <v>6451302.9000000004</v>
      </c>
      <c r="E29" s="43"/>
      <c r="F29" s="64"/>
      <c r="G29" s="64">
        <v>1104</v>
      </c>
      <c r="H29" s="64">
        <v>559</v>
      </c>
      <c r="I29" s="64">
        <v>133</v>
      </c>
      <c r="J29" s="64">
        <v>412</v>
      </c>
      <c r="K29" s="74" t="s">
        <v>85</v>
      </c>
      <c r="L29" s="64"/>
      <c r="M29" s="75" t="s">
        <v>91</v>
      </c>
    </row>
    <row r="30" spans="1:13" s="26" customFormat="1" x14ac:dyDescent="0.7">
      <c r="A30" s="156"/>
      <c r="B30" s="169"/>
      <c r="C30" s="16" t="s">
        <v>28</v>
      </c>
      <c r="D30" s="16">
        <v>6451304.9000000004</v>
      </c>
      <c r="E30" s="29"/>
      <c r="G30" s="25">
        <v>77</v>
      </c>
      <c r="H30" s="25">
        <v>77</v>
      </c>
      <c r="I30" s="25"/>
      <c r="J30" s="25"/>
      <c r="K30" s="68" t="s">
        <v>84</v>
      </c>
      <c r="L30" s="25"/>
      <c r="M30" s="25" t="s">
        <v>63</v>
      </c>
    </row>
    <row r="31" spans="1:13" s="26" customFormat="1" x14ac:dyDescent="0.7">
      <c r="A31" s="156"/>
      <c r="B31" s="169"/>
      <c r="C31" s="16" t="s">
        <v>31</v>
      </c>
      <c r="D31" s="16">
        <v>6451303.9000000004</v>
      </c>
      <c r="E31" s="29"/>
      <c r="F31" s="46"/>
      <c r="G31" s="25">
        <v>588</v>
      </c>
      <c r="H31" s="25">
        <v>161</v>
      </c>
      <c r="I31" s="25">
        <v>416</v>
      </c>
      <c r="J31" s="25"/>
      <c r="K31" s="68" t="s">
        <v>84</v>
      </c>
      <c r="L31" s="25"/>
      <c r="M31" s="25" t="s">
        <v>63</v>
      </c>
    </row>
    <row r="32" spans="1:13" s="26" customFormat="1" x14ac:dyDescent="0.7">
      <c r="A32" s="159"/>
      <c r="B32" s="170"/>
      <c r="C32" s="16" t="s">
        <v>2</v>
      </c>
      <c r="D32" s="16">
        <v>5451301.9000000004</v>
      </c>
      <c r="E32" s="29"/>
      <c r="F32" s="46"/>
      <c r="G32" s="25">
        <v>259</v>
      </c>
      <c r="H32" s="25">
        <v>71</v>
      </c>
      <c r="I32" s="25">
        <v>188</v>
      </c>
      <c r="J32" s="25"/>
      <c r="K32" s="68" t="s">
        <v>84</v>
      </c>
      <c r="L32" s="25"/>
      <c r="M32" s="25" t="s">
        <v>63</v>
      </c>
    </row>
    <row r="33" spans="1:13" x14ac:dyDescent="0.7">
      <c r="A33" s="181" t="s">
        <v>12</v>
      </c>
      <c r="B33" s="182"/>
      <c r="C33" s="11">
        <f>COUNTA(C28:C32)</f>
        <v>5</v>
      </c>
      <c r="D33" s="11"/>
      <c r="E33" s="34"/>
      <c r="F33" s="20"/>
      <c r="G33" s="20"/>
      <c r="H33" s="20"/>
      <c r="I33" s="20"/>
      <c r="J33" s="20"/>
      <c r="K33" s="69"/>
      <c r="L33" s="20"/>
      <c r="M33" s="20"/>
    </row>
    <row r="34" spans="1:13" s="26" customFormat="1" x14ac:dyDescent="0.7">
      <c r="A34" s="155">
        <v>8</v>
      </c>
      <c r="B34" s="157" t="s">
        <v>42</v>
      </c>
      <c r="C34" s="16" t="s">
        <v>26</v>
      </c>
      <c r="D34" s="16">
        <v>5451103.9000000004</v>
      </c>
      <c r="E34" s="43"/>
      <c r="F34" s="62"/>
      <c r="G34" s="25">
        <v>203</v>
      </c>
      <c r="H34" s="25">
        <v>10</v>
      </c>
      <c r="I34" s="25">
        <v>193</v>
      </c>
      <c r="J34" s="25"/>
      <c r="K34" s="68" t="s">
        <v>83</v>
      </c>
      <c r="L34" s="25"/>
      <c r="M34" s="25" t="s">
        <v>63</v>
      </c>
    </row>
    <row r="35" spans="1:13" s="26" customFormat="1" x14ac:dyDescent="0.7">
      <c r="A35" s="156"/>
      <c r="B35" s="160"/>
      <c r="C35" s="16" t="s">
        <v>27</v>
      </c>
      <c r="D35" s="16">
        <v>5451107.9000000004</v>
      </c>
      <c r="E35" s="29"/>
      <c r="F35" s="62"/>
      <c r="G35" s="25">
        <v>34</v>
      </c>
      <c r="H35" s="25">
        <v>34</v>
      </c>
      <c r="I35" s="25"/>
      <c r="J35" s="25"/>
      <c r="K35" s="68" t="s">
        <v>83</v>
      </c>
      <c r="L35" s="25"/>
      <c r="M35" s="25" t="s">
        <v>63</v>
      </c>
    </row>
    <row r="36" spans="1:13" s="26" customFormat="1" x14ac:dyDescent="0.7">
      <c r="A36" s="159"/>
      <c r="B36" s="161"/>
      <c r="C36" s="30" t="s">
        <v>32</v>
      </c>
      <c r="D36" s="16">
        <v>5451104.9000000004</v>
      </c>
      <c r="E36" s="37"/>
      <c r="F36" s="62"/>
      <c r="G36" s="25">
        <v>23</v>
      </c>
      <c r="H36" s="25"/>
      <c r="I36" s="25">
        <v>23</v>
      </c>
      <c r="J36" s="25"/>
      <c r="K36" s="68" t="s">
        <v>83</v>
      </c>
      <c r="L36" s="25"/>
      <c r="M36" s="25" t="s">
        <v>63</v>
      </c>
    </row>
    <row r="37" spans="1:13" x14ac:dyDescent="0.7">
      <c r="A37" s="185" t="s">
        <v>12</v>
      </c>
      <c r="B37" s="186"/>
      <c r="C37" s="11">
        <f>COUNTA(C34:C36)</f>
        <v>3</v>
      </c>
      <c r="D37" s="11"/>
      <c r="E37" s="34"/>
      <c r="F37" s="20"/>
      <c r="G37" s="20"/>
      <c r="H37" s="20"/>
      <c r="I37" s="20"/>
      <c r="J37" s="20"/>
      <c r="K37" s="69"/>
      <c r="L37" s="20"/>
      <c r="M37" s="20"/>
    </row>
    <row r="38" spans="1:13" s="26" customFormat="1" x14ac:dyDescent="0.7">
      <c r="A38" s="155">
        <v>9</v>
      </c>
      <c r="B38" s="157" t="s">
        <v>47</v>
      </c>
      <c r="C38" s="16" t="s">
        <v>33</v>
      </c>
      <c r="D38" s="16">
        <v>6451902.9000000004</v>
      </c>
      <c r="E38" s="29"/>
      <c r="F38" s="62"/>
      <c r="G38" s="25">
        <v>3</v>
      </c>
      <c r="H38" s="25">
        <v>3</v>
      </c>
      <c r="I38" s="25"/>
      <c r="J38" s="25"/>
      <c r="K38" s="68" t="s">
        <v>85</v>
      </c>
      <c r="L38" s="25"/>
      <c r="M38" s="25" t="s">
        <v>63</v>
      </c>
    </row>
    <row r="39" spans="1:13" s="26" customFormat="1" x14ac:dyDescent="0.7">
      <c r="A39" s="156"/>
      <c r="B39" s="156"/>
      <c r="C39" s="16" t="s">
        <v>34</v>
      </c>
      <c r="D39" s="16">
        <v>6451904.9000000004</v>
      </c>
      <c r="E39" s="29"/>
      <c r="F39" s="62"/>
      <c r="G39" s="25">
        <v>10</v>
      </c>
      <c r="H39" s="25">
        <v>10</v>
      </c>
      <c r="I39" s="25"/>
      <c r="J39" s="25"/>
      <c r="K39" s="68" t="s">
        <v>85</v>
      </c>
      <c r="L39" s="25"/>
      <c r="M39" s="25" t="s">
        <v>63</v>
      </c>
    </row>
    <row r="40" spans="1:13" s="26" customFormat="1" x14ac:dyDescent="0.7">
      <c r="A40" s="159"/>
      <c r="B40" s="159"/>
      <c r="C40" s="16" t="s">
        <v>35</v>
      </c>
      <c r="D40" s="16">
        <v>6451903.9000000004</v>
      </c>
      <c r="E40" s="29"/>
      <c r="F40" s="62"/>
      <c r="G40" s="25">
        <v>3</v>
      </c>
      <c r="H40" s="25">
        <v>3</v>
      </c>
      <c r="I40" s="25"/>
      <c r="J40" s="25"/>
      <c r="K40" s="68" t="s">
        <v>85</v>
      </c>
      <c r="L40" s="25"/>
      <c r="M40" s="25" t="s">
        <v>63</v>
      </c>
    </row>
    <row r="41" spans="1:13" x14ac:dyDescent="0.7">
      <c r="A41" s="181" t="s">
        <v>12</v>
      </c>
      <c r="B41" s="182"/>
      <c r="C41" s="11">
        <f>COUNTA(C38:C40)</f>
        <v>3</v>
      </c>
      <c r="D41" s="11"/>
      <c r="E41" s="34"/>
      <c r="F41" s="20"/>
      <c r="G41" s="20"/>
      <c r="H41" s="20"/>
      <c r="I41" s="20"/>
      <c r="J41" s="20"/>
      <c r="K41" s="69"/>
      <c r="L41" s="20"/>
      <c r="M41" s="20"/>
    </row>
    <row r="42" spans="1:13" s="28" customFormat="1" x14ac:dyDescent="0.25">
      <c r="A42" s="155">
        <v>10</v>
      </c>
      <c r="B42" s="157" t="s">
        <v>44</v>
      </c>
      <c r="C42" s="17" t="s">
        <v>67</v>
      </c>
      <c r="D42" s="17">
        <v>5451015.9000000004</v>
      </c>
      <c r="E42" s="35"/>
      <c r="G42" s="27">
        <v>18</v>
      </c>
      <c r="H42" s="27">
        <v>14</v>
      </c>
      <c r="I42" s="27">
        <v>4</v>
      </c>
      <c r="J42" s="45"/>
      <c r="K42" s="68" t="s">
        <v>84</v>
      </c>
      <c r="L42" s="45"/>
      <c r="M42" s="25" t="s">
        <v>63</v>
      </c>
    </row>
    <row r="43" spans="1:13" s="28" customFormat="1" x14ac:dyDescent="0.25">
      <c r="A43" s="156"/>
      <c r="B43" s="160"/>
      <c r="C43" s="8" t="s">
        <v>77</v>
      </c>
      <c r="D43" s="8">
        <v>5451001.9000000004</v>
      </c>
      <c r="E43" s="42"/>
      <c r="F43" s="45"/>
      <c r="G43" s="45">
        <v>151</v>
      </c>
      <c r="H43" s="45"/>
      <c r="I43" s="45"/>
      <c r="J43" s="45">
        <v>151</v>
      </c>
      <c r="K43" s="74" t="s">
        <v>85</v>
      </c>
      <c r="L43" s="45"/>
      <c r="M43" s="64" t="s">
        <v>62</v>
      </c>
    </row>
    <row r="44" spans="1:13" s="28" customFormat="1" ht="21.75" customHeight="1" x14ac:dyDescent="0.25">
      <c r="A44" s="159"/>
      <c r="B44" s="161"/>
      <c r="C44" s="61"/>
      <c r="D44" s="61"/>
      <c r="E44" s="42"/>
      <c r="F44" s="45"/>
      <c r="G44" s="45"/>
      <c r="H44" s="45"/>
      <c r="I44" s="45"/>
      <c r="J44" s="45"/>
      <c r="K44" s="72"/>
      <c r="L44" s="45"/>
      <c r="M44" s="25"/>
    </row>
    <row r="45" spans="1:13" s="7" customFormat="1" ht="21.75" customHeight="1" x14ac:dyDescent="0.25">
      <c r="A45" s="183" t="s">
        <v>12</v>
      </c>
      <c r="B45" s="184"/>
      <c r="C45" s="12">
        <f>COUNTA(C42:C44)</f>
        <v>2</v>
      </c>
      <c r="D45" s="12"/>
      <c r="E45" s="36"/>
      <c r="F45" s="21"/>
      <c r="G45" s="21"/>
      <c r="H45" s="21"/>
      <c r="I45" s="21"/>
      <c r="J45" s="21"/>
      <c r="K45" s="70"/>
      <c r="L45" s="21"/>
      <c r="M45" s="20"/>
    </row>
    <row r="46" spans="1:13" x14ac:dyDescent="0.7">
      <c r="A46" s="13"/>
      <c r="B46" s="14"/>
      <c r="C46" s="15"/>
      <c r="D46" s="15"/>
      <c r="E46" s="38"/>
      <c r="F46" s="22"/>
      <c r="G46" s="22"/>
      <c r="H46" s="22"/>
      <c r="I46" s="22"/>
      <c r="J46" s="22"/>
      <c r="K46" s="22"/>
      <c r="L46" s="22"/>
      <c r="M46" s="22"/>
    </row>
    <row r="47" spans="1:13" s="2" customFormat="1" ht="117" x14ac:dyDescent="0.25">
      <c r="A47" s="171" t="s">
        <v>12</v>
      </c>
      <c r="B47" s="4" t="s">
        <v>0</v>
      </c>
      <c r="C47" s="4" t="s">
        <v>6</v>
      </c>
      <c r="D47" s="9" t="s">
        <v>76</v>
      </c>
      <c r="E47" s="19" t="s">
        <v>58</v>
      </c>
      <c r="F47" s="19" t="s">
        <v>52</v>
      </c>
      <c r="G47" s="19" t="s">
        <v>49</v>
      </c>
      <c r="H47" s="41">
        <v>5000</v>
      </c>
      <c r="I47" s="41">
        <v>7000</v>
      </c>
      <c r="J47" s="41">
        <v>9000</v>
      </c>
      <c r="K47" s="19" t="s">
        <v>66</v>
      </c>
      <c r="L47" s="19" t="s">
        <v>65</v>
      </c>
      <c r="M47" s="9" t="s">
        <v>37</v>
      </c>
    </row>
    <row r="48" spans="1:13" ht="20.25" customHeight="1" x14ac:dyDescent="0.25">
      <c r="A48" s="172"/>
      <c r="B48" s="3">
        <v>10</v>
      </c>
      <c r="C48" s="3">
        <f>C41+C37+C33+C27+C22+C19+C15+C11+C7+C45</f>
        <v>30</v>
      </c>
      <c r="D48" s="49">
        <v>117</v>
      </c>
      <c r="E48" s="48">
        <f>SUM(E2:E44)</f>
        <v>0</v>
      </c>
      <c r="F48" s="31">
        <f>SUM(F2:F45)</f>
        <v>0</v>
      </c>
      <c r="G48" s="31">
        <f>SUM(G2:G45)</f>
        <v>4944</v>
      </c>
      <c r="H48" s="31">
        <f>SUM(H2:H45)</f>
        <v>1418</v>
      </c>
      <c r="I48" s="31">
        <f>SUM(I2:I45)</f>
        <v>2316</v>
      </c>
      <c r="J48" s="31">
        <f>SUM(J2:J45)</f>
        <v>1199</v>
      </c>
      <c r="K48" s="31">
        <f>SUM(K2:K41)</f>
        <v>0</v>
      </c>
      <c r="L48" s="31">
        <f>SUM(L2:L41)</f>
        <v>0</v>
      </c>
      <c r="M48" s="31">
        <f>SUM(M2:M41)</f>
        <v>0</v>
      </c>
    </row>
    <row r="49" spans="4:13" x14ac:dyDescent="0.7">
      <c r="D49" s="44"/>
      <c r="G49" s="52" t="s">
        <v>12</v>
      </c>
      <c r="H49" s="40">
        <f>H48*H47</f>
        <v>7090000</v>
      </c>
      <c r="I49" s="40">
        <f>I48*I47</f>
        <v>16212000</v>
      </c>
      <c r="J49" s="40">
        <f>J48*J47</f>
        <v>10791000</v>
      </c>
    </row>
    <row r="50" spans="4:13" x14ac:dyDescent="0.7">
      <c r="D50" s="1" t="s">
        <v>55</v>
      </c>
      <c r="E50" s="50">
        <f>E48+F48+G48</f>
        <v>4944</v>
      </c>
      <c r="F50" s="53" t="s">
        <v>56</v>
      </c>
      <c r="G50" s="52" t="s">
        <v>55</v>
      </c>
      <c r="H50" s="51">
        <f>SUM(H49:J49)</f>
        <v>34093000</v>
      </c>
      <c r="I50" s="53" t="s">
        <v>57</v>
      </c>
    </row>
    <row r="51" spans="4:13" x14ac:dyDescent="0.7">
      <c r="K51" s="23" t="s">
        <v>88</v>
      </c>
      <c r="M51" s="23" t="s">
        <v>87</v>
      </c>
    </row>
    <row r="52" spans="4:13" x14ac:dyDescent="0.7">
      <c r="K52" s="23" t="s">
        <v>81</v>
      </c>
      <c r="M52" s="23" t="s">
        <v>92</v>
      </c>
    </row>
  </sheetData>
  <mergeCells count="31">
    <mergeCell ref="A47:A48"/>
    <mergeCell ref="A38:A40"/>
    <mergeCell ref="B38:B40"/>
    <mergeCell ref="A41:B41"/>
    <mergeCell ref="A42:A44"/>
    <mergeCell ref="B42:B44"/>
    <mergeCell ref="A45:B45"/>
    <mergeCell ref="A37:B37"/>
    <mergeCell ref="A20:A21"/>
    <mergeCell ref="B20:B21"/>
    <mergeCell ref="A22:B22"/>
    <mergeCell ref="A23:A26"/>
    <mergeCell ref="B23:B26"/>
    <mergeCell ref="A27:B27"/>
    <mergeCell ref="A28:A32"/>
    <mergeCell ref="B28:B32"/>
    <mergeCell ref="A33:B33"/>
    <mergeCell ref="A34:A36"/>
    <mergeCell ref="B34:B36"/>
    <mergeCell ref="A19:B19"/>
    <mergeCell ref="A2:A6"/>
    <mergeCell ref="B2:B6"/>
    <mergeCell ref="A7:B7"/>
    <mergeCell ref="A8:A10"/>
    <mergeCell ref="B8:B10"/>
    <mergeCell ref="A11:B11"/>
    <mergeCell ref="A12:A14"/>
    <mergeCell ref="B12:B14"/>
    <mergeCell ref="A15:B15"/>
    <mergeCell ref="A16:A18"/>
    <mergeCell ref="B16:B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6</vt:i4>
      </vt:variant>
    </vt:vector>
  </HeadingPairs>
  <TitlesOfParts>
    <vt:vector size="20" baseType="lpstr">
      <vt:lpstr>สรุป25022566</vt:lpstr>
      <vt:lpstr>23022566</vt:lpstr>
      <vt:lpstr>07022566</vt:lpstr>
      <vt:lpstr>30012566</vt:lpstr>
      <vt:lpstr>27012566</vt:lpstr>
      <vt:lpstr>25012566</vt:lpstr>
      <vt:lpstr>24012566</vt:lpstr>
      <vt:lpstr>23012566</vt:lpstr>
      <vt:lpstr>22012566</vt:lpstr>
      <vt:lpstr>20012566</vt:lpstr>
      <vt:lpstr>19012566</vt:lpstr>
      <vt:lpstr>18012566 1315</vt:lpstr>
      <vt:lpstr>17012566 </vt:lpstr>
      <vt:lpstr>16012566</vt:lpstr>
      <vt:lpstr>'16012566'!Print_Titles</vt:lpstr>
      <vt:lpstr>'17012566 '!Print_Titles</vt:lpstr>
      <vt:lpstr>'18012566 1315'!Print_Titles</vt:lpstr>
      <vt:lpstr>'20012566'!Print_Titles</vt:lpstr>
      <vt:lpstr>'22012566'!Print_Titles</vt:lpstr>
      <vt:lpstr>'23012566'!Print_Titles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Praiwan</cp:lastModifiedBy>
  <cp:lastPrinted>2023-10-24T09:30:18Z</cp:lastPrinted>
  <dcterms:created xsi:type="dcterms:W3CDTF">2022-08-29T01:59:31Z</dcterms:created>
  <dcterms:modified xsi:type="dcterms:W3CDTF">2023-10-24T09:36:06Z</dcterms:modified>
</cp:coreProperties>
</file>